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6" r:id="rId1"/>
    <sheet name="Analysis" sheetId="31" r:id="rId2"/>
  </sheets>
  <externalReferences>
    <externalReference r:id="rId3"/>
  </externalReferences>
  <definedNames>
    <definedName name="_xlnm.Print_Area" localSheetId="1">Analysis!$A$8:$K$60</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E57" i="31" l="1"/>
  <c r="E56" i="31"/>
  <c r="J49" i="31"/>
  <c r="J48" i="31"/>
  <c r="J47" i="31"/>
  <c r="J46" i="31"/>
  <c r="J45" i="31"/>
  <c r="J44" i="31"/>
  <c r="J43" i="31"/>
  <c r="J42" i="31"/>
  <c r="C36" i="31"/>
  <c r="H36" i="31"/>
  <c r="I30" i="31"/>
  <c r="I29" i="31"/>
  <c r="C19" i="31"/>
  <c r="C23" i="31"/>
  <c r="H35" i="31"/>
  <c r="D30" i="31" l="1"/>
  <c r="D29" i="31"/>
  <c r="C35" i="31"/>
  <c r="E48" i="31" l="1"/>
  <c r="E44" i="31"/>
  <c r="E42" i="31"/>
  <c r="E55" i="31"/>
  <c r="E51" i="31"/>
  <c r="E49" i="31"/>
  <c r="E46" i="31"/>
  <c r="E43" i="31"/>
  <c r="E45" i="31"/>
  <c r="E53" i="31"/>
  <c r="E54" i="31"/>
  <c r="E50" i="31"/>
  <c r="E52" i="31"/>
  <c r="E47" i="31"/>
  <c r="B12" i="3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<sst xmlns="http://schemas.openxmlformats.org/spreadsheetml/2006/main" count="158" uniqueCount="105">
  <si>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</si>
  <si>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</si>
  <si>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</si>
  <si>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</si>
  <si>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</si>
  <si>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</si>
  <si>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</si>
  <si>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</si>
  <si>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</si>
  <si>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</si>
  <si>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</si>
  <si>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</si>
  <si>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</si>
  <si>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</si>
  <si>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</si>
  <si>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</si>
  <si>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</si>
  <si>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</si>
  <si>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</si>
  <si>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</si>
  <si>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</si>
  <si>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</si>
  <si>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</si>
  <si>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</si>
  <si>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</si>
  <si>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</si>
  <si>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</si>
  <si>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</si>
  <si>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</si>
  <si>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</si>
  <si>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</si>
  <si>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</si>
  <si>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</si>
  <si>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</si>
  <si>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</si>
  <si>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</si>
  <si>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</si>
  <si>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</si>
  <si>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</si>
  <si>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</si>
  <si>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</si>
  <si>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</si>
  <si>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</si>
  <si>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</si>
  <si>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</si>
  <si>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</si>
  <si>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</si>
  <si>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</si>
  <si>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</si>
  <si>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http://www.abbottaerospace.com/engineering-services</t>
  </si>
  <si>
    <t>http://www.xl-viking.com/download-free-trial/</t>
  </si>
  <si>
    <t>http://www.abbottaerospace.com/subscribe</t>
  </si>
  <si>
    <t>AA-SM-517</t>
  </si>
  <si>
    <t>LOADS - LANDING GEAR SPIN-UP AND SPRING-BACK LOADS</t>
  </si>
  <si>
    <t>(NACA-TN-863)</t>
  </si>
  <si>
    <t>Where:</t>
  </si>
  <si>
    <t>n =</t>
  </si>
  <si>
    <r>
      <t>r</t>
    </r>
    <r>
      <rPr>
        <vertAlign val="subscript"/>
        <sz val="10"/>
        <color theme="1"/>
        <rFont val="Calibri"/>
        <family val="2"/>
        <scheme val="minor"/>
      </rPr>
      <t>e</t>
    </r>
    <r>
      <rPr>
        <sz val="10"/>
        <color theme="1"/>
        <rFont val="Calibri"/>
        <family val="2"/>
        <scheme val="minor"/>
      </rPr>
      <t xml:space="preserve"> =</t>
    </r>
  </si>
  <si>
    <r>
      <t>t</t>
    </r>
    <r>
      <rPr>
        <vertAlign val="subscript"/>
        <sz val="10"/>
        <color theme="1"/>
        <rFont val="Calibri"/>
        <family val="2"/>
        <scheme val="minor"/>
      </rPr>
      <t>s</t>
    </r>
    <r>
      <rPr>
        <sz val="10"/>
        <color theme="1"/>
        <rFont val="Calibri"/>
        <family val="2"/>
        <scheme val="minor"/>
      </rPr>
      <t xml:space="preserve"> =</t>
    </r>
  </si>
  <si>
    <r>
      <t>V</t>
    </r>
    <r>
      <rPr>
        <vertAlign val="subscript"/>
        <sz val="10"/>
        <color theme="1"/>
        <rFont val="Calibri"/>
        <family val="2"/>
        <scheme val="minor"/>
      </rPr>
      <t>H</t>
    </r>
    <r>
      <rPr>
        <sz val="10"/>
        <color theme="1"/>
        <rFont val="Calibri"/>
        <family val="2"/>
        <scheme val="minor"/>
      </rPr>
      <t xml:space="preserve"> =</t>
    </r>
  </si>
  <si>
    <r>
      <t>V</t>
    </r>
    <r>
      <rPr>
        <vertAlign val="subscript"/>
        <sz val="10"/>
        <color theme="1"/>
        <rFont val="Calibri"/>
        <family val="2"/>
        <scheme val="minor"/>
      </rPr>
      <t>c</t>
    </r>
    <r>
      <rPr>
        <sz val="10"/>
        <color theme="1"/>
        <rFont val="Calibri"/>
        <family val="2"/>
        <scheme val="minor"/>
      </rPr>
      <t xml:space="preserve"> =</t>
    </r>
  </si>
  <si>
    <r>
      <t>F</t>
    </r>
    <r>
      <rPr>
        <vertAlign val="subscript"/>
        <sz val="10"/>
        <color theme="1"/>
        <rFont val="Calibri"/>
        <family val="2"/>
        <scheme val="minor"/>
      </rPr>
      <t>Vmax</t>
    </r>
    <r>
      <rPr>
        <sz val="10"/>
        <color theme="1"/>
        <rFont val="Calibri"/>
        <family val="2"/>
        <scheme val="minor"/>
      </rPr>
      <t xml:space="preserve"> =</t>
    </r>
  </si>
  <si>
    <t>Maximum rearward horizontal force on the wheel is given by the following expression:</t>
  </si>
  <si>
    <r>
      <t>ft/s, linear velocty of the airplane parallel to the ground at contact (can be assumed 1.2V</t>
    </r>
    <r>
      <rPr>
        <vertAlign val="subscript"/>
        <sz val="10"/>
        <color theme="1"/>
        <rFont val="Calibri"/>
        <family val="2"/>
        <scheme val="minor"/>
      </rPr>
      <t>so</t>
    </r>
    <r>
      <rPr>
        <sz val="10"/>
        <color theme="1"/>
        <rFont val="Calibri"/>
        <family val="2"/>
        <scheme val="minor"/>
      </rPr>
      <t>)</t>
    </r>
  </si>
  <si>
    <t>ft/s, peripheral speed of the tire (if pre-rotation is used. If not set to Zero)</t>
  </si>
  <si>
    <t>Effective coefficient of friction (can be assumed to be 0.8)</t>
  </si>
  <si>
    <t>s, time interval between ground contact and attainment of maximum vertical force on the wheel</t>
  </si>
  <si>
    <t>ft, effective rolling radius of the tire under impact based on operating tire pressure</t>
  </si>
  <si>
    <t>Wheel</t>
  </si>
  <si>
    <t>Tire</t>
  </si>
  <si>
    <r>
      <t>I</t>
    </r>
    <r>
      <rPr>
        <vertAlign val="subscript"/>
        <sz val="10"/>
        <color theme="1"/>
        <rFont val="Calibri"/>
        <family val="2"/>
        <scheme val="minor"/>
      </rPr>
      <t>ω</t>
    </r>
    <r>
      <rPr>
        <sz val="10"/>
        <color theme="1"/>
        <rFont val="Calibri"/>
        <family val="2"/>
        <scheme val="minor"/>
      </rPr>
      <t xml:space="preserve"> =</t>
    </r>
  </si>
  <si>
    <t>slugft²</t>
  </si>
  <si>
    <t>Number of wheel and tires sets at each MLG:</t>
  </si>
  <si>
    <r>
      <t>Total MLG I</t>
    </r>
    <r>
      <rPr>
        <vertAlign val="subscript"/>
        <sz val="10"/>
        <color theme="1"/>
        <rFont val="Calibri"/>
        <family val="2"/>
        <scheme val="minor"/>
      </rPr>
      <t>ω</t>
    </r>
    <r>
      <rPr>
        <sz val="10"/>
        <color theme="1"/>
        <rFont val="Calibri"/>
        <family val="2"/>
        <scheme val="minor"/>
      </rPr>
      <t xml:space="preserve"> =</t>
    </r>
  </si>
  <si>
    <t>Load Case</t>
  </si>
  <si>
    <t>23.479(i), Aft CG</t>
  </si>
  <si>
    <t>23.479(i), Fwd CG</t>
  </si>
  <si>
    <t>23.479(ii), Aft CG</t>
  </si>
  <si>
    <t>23.479(ii), Fwd CG</t>
  </si>
  <si>
    <t>23.481, Aft CG</t>
  </si>
  <si>
    <t>23.481, Fwd CG</t>
  </si>
  <si>
    <t>23.483 (LL), Aft CG</t>
  </si>
  <si>
    <t>23.483 (LL), Fwd CG</t>
  </si>
  <si>
    <t>23.483, Aft CG</t>
  </si>
  <si>
    <t>23.483, Fwd CG</t>
  </si>
  <si>
    <t>23.485, Aft CG</t>
  </si>
  <si>
    <t>23.485, Fwd CG</t>
  </si>
  <si>
    <t>23.493, Aft CG</t>
  </si>
  <si>
    <t>23.493, Fwd CG</t>
  </si>
  <si>
    <t>(lb)</t>
  </si>
  <si>
    <t>(assumed to be 80% of tire nominal radius)</t>
  </si>
  <si>
    <r>
      <t>F</t>
    </r>
    <r>
      <rPr>
        <b/>
        <vertAlign val="subscript"/>
        <sz val="10"/>
        <color theme="1"/>
        <rFont val="Calibri"/>
        <family val="2"/>
        <scheme val="minor"/>
      </rPr>
      <t>vmax</t>
    </r>
  </si>
  <si>
    <r>
      <t>F</t>
    </r>
    <r>
      <rPr>
        <b/>
        <vertAlign val="subscript"/>
        <sz val="10"/>
        <color theme="1"/>
        <rFont val="Calibri"/>
        <family val="2"/>
        <scheme val="minor"/>
      </rPr>
      <t>hmax</t>
    </r>
  </si>
  <si>
    <t>Vertical</t>
  </si>
  <si>
    <t>Horizontal</t>
  </si>
  <si>
    <t>Main Landing Gear</t>
  </si>
  <si>
    <t>Nose Landing Gear</t>
  </si>
  <si>
    <t>Number of wheel and tires sets at each NLG:</t>
  </si>
  <si>
    <t>Rotational mass moment of intertia of the Landing Gear rolling assemblies</t>
  </si>
  <si>
    <r>
      <t>Total NLG I</t>
    </r>
    <r>
      <rPr>
        <vertAlign val="subscript"/>
        <sz val="10"/>
        <color theme="1"/>
        <rFont val="Calibri"/>
        <family val="2"/>
        <scheme val="minor"/>
      </rPr>
      <t>ω</t>
    </r>
    <r>
      <rPr>
        <sz val="10"/>
        <color theme="1"/>
        <rFont val="Calibri"/>
        <family val="2"/>
        <scheme val="minor"/>
      </rPr>
      <t xml:space="preserve"> =</t>
    </r>
  </si>
  <si>
    <t>23.499, Aft CG</t>
  </si>
  <si>
    <t>23.499, Fwd CG</t>
  </si>
  <si>
    <t>(assumed conservative value)</t>
  </si>
  <si>
    <t>lb, Maximum vertical force on the wheel (See table below)</t>
  </si>
  <si>
    <r>
      <t xml:space="preserve">(Based on </t>
    </r>
    <r>
      <rPr>
        <i/>
        <sz val="10"/>
        <rFont val="Calibri"/>
        <family val="2"/>
        <scheme val="minor"/>
      </rPr>
      <t>coefficient of friction</t>
    </r>
    <r>
      <rPr>
        <sz val="10"/>
        <rFont val="Calibri"/>
        <family val="2"/>
        <scheme val="minor"/>
      </rPr>
      <t xml:space="preserve"> x</t>
    </r>
    <r>
      <rPr>
        <i/>
        <sz val="10"/>
        <rFont val="Calibri"/>
        <family val="2"/>
        <scheme val="minor"/>
      </rPr>
      <t xml:space="preserve"> vertical force</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</si>
</sst>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
  </numFmts>
  <fonts count="25"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i/>
      <u/>
      <sz val="10"/>
      <color theme="10"/>
      <name val="Calibri"/>
      <family val="2"/>
      <scheme val="minor"/>
    </font>
    <font>
      <vertAlign val="subscript"/>
      <sz val="10"/>
      <color theme="1"/>
      <name val="Calibri"/>
      <family val="2"/>
      <scheme val="minor"/>
    </font>
    <font>
      <sz val="10"/>
      <color rgb="FF0000CC"/>
      <name val="Calibri"/>
      <family val="2"/>
      <scheme val="minor"/>
    </font>
    <font>
      <i/>
      <sz val="10"/>
      <color theme="0" tint="-0.499984740745262"/>
      <name val="Calibri"/>
      <family val="2"/>
      <scheme val="minor"/>
    </font>
    <font>
      <b/>
      <vertAlign val="subscript"/>
      <sz val="10"/>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8" fillId="0" borderId="0" applyNumberFormat="0" applyFill="0" applyBorder="0" applyAlignment="0" applyProtection="0"/>
  </cellStyleXfs>
  <cellXfs count="12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65" fontId="16" fillId="0" borderId="0" xfId="2" applyNumberFormat="1" applyFont="1"/>
    <xf numFmtId="165" fontId="16" fillId="0" borderId="0" xfId="0" applyNumberFormat="1" applyFont="1"/>
    <xf numFmtId="165" fontId="16" fillId="0" borderId="0" xfId="0" applyNumberFormat="1" applyFont="1" applyAlignment="1">
      <alignment vertical="top"/>
    </xf>
    <xf numFmtId="165" fontId="16" fillId="0" borderId="0" xfId="2" quotePrefix="1" applyNumberFormat="1" applyFont="1" applyAlignment="1">
      <alignment horizontal="right"/>
    </xf>
    <xf numFmtId="0" fontId="10" fillId="0" borderId="0" xfId="1" applyFont="1"/>
    <xf numFmtId="0" fontId="19" fillId="0" borderId="0" xfId="7" applyFont="1" applyBorder="1" applyAlignment="1" applyProtection="1">
      <alignment horizontal="center"/>
    </xf>
    <xf numFmtId="0" fontId="18" fillId="0" borderId="0" xfId="7" applyBorder="1" applyAlignment="1">
      <alignment horizontal="center"/>
    </xf>
    <xf numFmtId="0" fontId="20" fillId="0" borderId="0" xfId="7" applyFont="1" applyBorder="1" applyAlignment="1" applyProtection="1">
      <alignment horizontal="center"/>
      <protection locked="0"/>
    </xf>
    <xf numFmtId="166" fontId="16" fillId="0" borderId="0" xfId="0" applyNumberFormat="1" applyFont="1" applyAlignment="1"/>
    <xf numFmtId="167" fontId="16" fillId="0" borderId="0" xfId="2" applyNumberFormat="1" applyFont="1" applyAlignment="1">
      <alignment horizontal="right"/>
    </xf>
    <xf numFmtId="0" fontId="16" fillId="0" borderId="0" xfId="1" applyFont="1" applyAlignment="1">
      <alignment horizontal="right"/>
    </xf>
    <xf numFmtId="164" fontId="16" fillId="0" borderId="0" xfId="1" applyNumberFormat="1" applyFont="1" applyAlignment="1">
      <alignment horizontal="right"/>
    </xf>
    <xf numFmtId="0" fontId="16" fillId="0" borderId="0" xfId="2" applyFont="1" applyBorder="1" applyAlignment="1">
      <alignment horizontal="right"/>
    </xf>
    <xf numFmtId="164" fontId="16" fillId="0" borderId="0" xfId="2" applyNumberFormat="1" applyFont="1" applyAlignment="1">
      <alignment horizontal="left"/>
    </xf>
    <xf numFmtId="165" fontId="22" fillId="0" borderId="0" xfId="0" applyNumberFormat="1" applyFont="1" applyAlignment="1">
      <alignment horizontal="right"/>
    </xf>
    <xf numFmtId="165" fontId="22" fillId="0" borderId="0" xfId="2" applyNumberFormat="1" applyFont="1" applyBorder="1" applyAlignment="1">
      <alignment horizontal="right"/>
    </xf>
    <xf numFmtId="165" fontId="22" fillId="0" borderId="0" xfId="2" applyNumberFormat="1" applyFont="1" applyAlignment="1">
      <alignment horizontal="right"/>
    </xf>
    <xf numFmtId="2" fontId="3" fillId="0" borderId="0" xfId="0" applyNumberFormat="1" applyFont="1"/>
    <xf numFmtId="2" fontId="16" fillId="0" borderId="0" xfId="2" applyNumberFormat="1" applyFont="1" applyBorder="1" applyAlignment="1"/>
    <xf numFmtId="164" fontId="22" fillId="0" borderId="0" xfId="0" applyNumberFormat="1" applyFont="1"/>
    <xf numFmtId="2" fontId="22" fillId="0" borderId="0" xfId="2" applyNumberFormat="1" applyFont="1"/>
    <xf numFmtId="1" fontId="22" fillId="0" borderId="0" xfId="1" applyNumberFormat="1" applyFont="1" applyBorder="1" applyAlignment="1">
      <alignment horizontal="center"/>
    </xf>
    <xf numFmtId="0" fontId="23" fillId="0" borderId="0" xfId="0" applyFont="1"/>
    <xf numFmtId="0" fontId="17" fillId="0" borderId="0" xfId="2" applyFont="1" applyBorder="1" applyAlignment="1">
      <alignment horizontal="center"/>
    </xf>
    <xf numFmtId="0" fontId="5" fillId="0" borderId="0" xfId="0" applyFont="1"/>
    <xf numFmtId="0" fontId="5" fillId="0" borderId="0" xfId="0"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9" fillId="0" borderId="0" xfId="7" applyFont="1" applyAlignment="1">
      <alignment horizontal="left"/>
    </xf>
    <xf numFmtId="0" fontId="5" fillId="0" borderId="0" xfId="0" applyFont="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95880"/>
          <a:ext cx="2571829" cy="642297"/>
          <a:chOff x="40822" y="1267641"/>
          <a:chExt cx="2570933" cy="630195"/>
        </a:xfrm>
      </xdr:grpSpPr>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23</xdr:col>
      <xdr:colOff>454746</xdr:colOff>
      <xdr:row>25</xdr:row>
      <xdr:rowOff>117177</xdr:rowOff>
    </xdr:from>
    <xdr:to>
      <xdr:col>26</xdr:col>
      <xdr:colOff>177993</xdr:colOff>
      <xdr:row>34</xdr:row>
      <xdr:rowOff>162002</xdr:rowOff>
    </xdr:to>
    <xdr:grpSp>
      <xdr:nvGrpSpPr>
        <xdr:cNvPr id="7" name="Group 6"/>
        <xdr:cNvGrpSpPr/>
      </xdr:nvGrpSpPr>
      <xdr:grpSpPr>
        <a:xfrm>
          <a:off x="11875781" y="4644353"/>
          <a:ext cx="1605836" cy="1685367"/>
          <a:chOff x="1664980" y="2848855"/>
          <a:chExt cx="1602762" cy="1653349"/>
        </a:xfrm>
      </xdr:grpSpPr>
      <xdr:sp macro="" textlink="">
        <xdr:nvSpPr>
          <xdr:cNvPr id="2" name="Oval 1"/>
          <xdr:cNvSpPr/>
        </xdr:nvSpPr>
        <xdr:spPr bwMode="auto">
          <a:xfrm>
            <a:off x="1664980" y="2848855"/>
            <a:ext cx="1602762" cy="1653349"/>
          </a:xfrm>
          <a:prstGeom prst="ellipse">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30" name="Oval 29"/>
          <xdr:cNvSpPr/>
        </xdr:nvSpPr>
        <xdr:spPr bwMode="auto">
          <a:xfrm>
            <a:off x="2144592" y="3344323"/>
            <a:ext cx="643539" cy="662413"/>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sp macro="" textlink="">
        <xdr:nvSpPr>
          <xdr:cNvPr id="31" name="Oval 30"/>
          <xdr:cNvSpPr/>
        </xdr:nvSpPr>
        <xdr:spPr bwMode="auto">
          <a:xfrm>
            <a:off x="2384539" y="3591308"/>
            <a:ext cx="163644" cy="168442"/>
          </a:xfrm>
          <a:prstGeom prst="ellipse">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grpSp>
    <xdr:clientData/>
  </xdr:twoCellAnchor>
  <xdr:twoCellAnchor>
    <xdr:from>
      <xdr:col>22</xdr:col>
      <xdr:colOff>215560</xdr:colOff>
      <xdr:row>34</xdr:row>
      <xdr:rowOff>158716</xdr:rowOff>
    </xdr:from>
    <xdr:to>
      <xdr:col>27</xdr:col>
      <xdr:colOff>259366</xdr:colOff>
      <xdr:row>35</xdr:row>
      <xdr:rowOff>89650</xdr:rowOff>
    </xdr:to>
    <xdr:grpSp>
      <xdr:nvGrpSpPr>
        <xdr:cNvPr id="55" name="Group 54"/>
        <xdr:cNvGrpSpPr/>
      </xdr:nvGrpSpPr>
      <xdr:grpSpPr>
        <a:xfrm>
          <a:off x="11009066" y="6326434"/>
          <a:ext cx="3181453" cy="119192"/>
          <a:chOff x="1260356" y="4426527"/>
          <a:chExt cx="3169635" cy="107579"/>
        </a:xfrm>
      </xdr:grpSpPr>
      <xdr:cxnSp macro="">
        <xdr:nvCxnSpPr>
          <xdr:cNvPr id="10" name="Straight Connector 9"/>
          <xdr:cNvCxnSpPr/>
        </xdr:nvCxnSpPr>
        <xdr:spPr bwMode="auto">
          <a:xfrm>
            <a:off x="1264227" y="4426527"/>
            <a:ext cx="3148446"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2" name="Straight Connector 31"/>
          <xdr:cNvCxnSpPr/>
        </xdr:nvCxnSpPr>
        <xdr:spPr bwMode="auto">
          <a:xfrm flipH="1">
            <a:off x="1406159"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4" name="Straight Connector 33"/>
          <xdr:cNvCxnSpPr/>
        </xdr:nvCxnSpPr>
        <xdr:spPr bwMode="auto">
          <a:xfrm flipH="1">
            <a:off x="1551962"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5" name="Straight Connector 34"/>
          <xdr:cNvCxnSpPr/>
        </xdr:nvCxnSpPr>
        <xdr:spPr bwMode="auto">
          <a:xfrm flipH="1">
            <a:off x="1697765"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6" name="Straight Connector 35"/>
          <xdr:cNvCxnSpPr/>
        </xdr:nvCxnSpPr>
        <xdr:spPr bwMode="auto">
          <a:xfrm flipH="1">
            <a:off x="1843568"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7" name="Straight Connector 36"/>
          <xdr:cNvCxnSpPr/>
        </xdr:nvCxnSpPr>
        <xdr:spPr bwMode="auto">
          <a:xfrm flipH="1">
            <a:off x="1989371"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8" name="Straight Connector 37"/>
          <xdr:cNvCxnSpPr/>
        </xdr:nvCxnSpPr>
        <xdr:spPr bwMode="auto">
          <a:xfrm flipH="1">
            <a:off x="2135174"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39" name="Straight Connector 38"/>
          <xdr:cNvCxnSpPr/>
        </xdr:nvCxnSpPr>
        <xdr:spPr bwMode="auto">
          <a:xfrm flipH="1">
            <a:off x="2280977"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0" name="Straight Connector 39"/>
          <xdr:cNvCxnSpPr/>
        </xdr:nvCxnSpPr>
        <xdr:spPr bwMode="auto">
          <a:xfrm flipH="1">
            <a:off x="2426780"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1" name="Straight Connector 40"/>
          <xdr:cNvCxnSpPr/>
        </xdr:nvCxnSpPr>
        <xdr:spPr bwMode="auto">
          <a:xfrm flipH="1">
            <a:off x="2572583"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2" name="Straight Connector 41"/>
          <xdr:cNvCxnSpPr/>
        </xdr:nvCxnSpPr>
        <xdr:spPr bwMode="auto">
          <a:xfrm flipH="1">
            <a:off x="2718386"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3" name="Straight Connector 42"/>
          <xdr:cNvCxnSpPr/>
        </xdr:nvCxnSpPr>
        <xdr:spPr bwMode="auto">
          <a:xfrm flipH="1">
            <a:off x="2864189"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4" name="Straight Connector 43"/>
          <xdr:cNvCxnSpPr/>
        </xdr:nvCxnSpPr>
        <xdr:spPr bwMode="auto">
          <a:xfrm flipH="1">
            <a:off x="3009992"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5" name="Straight Connector 44"/>
          <xdr:cNvCxnSpPr/>
        </xdr:nvCxnSpPr>
        <xdr:spPr bwMode="auto">
          <a:xfrm flipH="1">
            <a:off x="3155795"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6" name="Straight Connector 45"/>
          <xdr:cNvCxnSpPr/>
        </xdr:nvCxnSpPr>
        <xdr:spPr bwMode="auto">
          <a:xfrm flipH="1">
            <a:off x="3301598"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7" name="Straight Connector 46"/>
          <xdr:cNvCxnSpPr/>
        </xdr:nvCxnSpPr>
        <xdr:spPr bwMode="auto">
          <a:xfrm flipH="1">
            <a:off x="3447401"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8" name="Straight Connector 47"/>
          <xdr:cNvCxnSpPr/>
        </xdr:nvCxnSpPr>
        <xdr:spPr bwMode="auto">
          <a:xfrm flipH="1">
            <a:off x="3593204"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49" name="Straight Connector 48"/>
          <xdr:cNvCxnSpPr/>
        </xdr:nvCxnSpPr>
        <xdr:spPr bwMode="auto">
          <a:xfrm flipH="1">
            <a:off x="3739007"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0" name="Straight Connector 49"/>
          <xdr:cNvCxnSpPr/>
        </xdr:nvCxnSpPr>
        <xdr:spPr bwMode="auto">
          <a:xfrm flipH="1">
            <a:off x="3884810"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1" name="Straight Connector 50"/>
          <xdr:cNvCxnSpPr/>
        </xdr:nvCxnSpPr>
        <xdr:spPr bwMode="auto">
          <a:xfrm flipH="1">
            <a:off x="4030613"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2" name="Straight Connector 51"/>
          <xdr:cNvCxnSpPr/>
        </xdr:nvCxnSpPr>
        <xdr:spPr bwMode="auto">
          <a:xfrm flipH="1">
            <a:off x="4176416"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3" name="Straight Connector 52"/>
          <xdr:cNvCxnSpPr/>
        </xdr:nvCxnSpPr>
        <xdr:spPr bwMode="auto">
          <a:xfrm flipH="1">
            <a:off x="4322210"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xnSp macro="">
        <xdr:nvCxnSpPr>
          <xdr:cNvPr id="54" name="Straight Connector 53"/>
          <xdr:cNvCxnSpPr/>
        </xdr:nvCxnSpPr>
        <xdr:spPr bwMode="auto">
          <a:xfrm flipH="1">
            <a:off x="1260356" y="4426530"/>
            <a:ext cx="107781" cy="107576"/>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grpSp>
    <xdr:clientData/>
  </xdr:twoCellAnchor>
  <xdr:twoCellAnchor editAs="oneCell">
    <xdr:from>
      <xdr:col>27</xdr:col>
      <xdr:colOff>82923</xdr:colOff>
      <xdr:row>7</xdr:row>
      <xdr:rowOff>76287</xdr:rowOff>
    </xdr:from>
    <xdr:to>
      <xdr:col>41</xdr:col>
      <xdr:colOff>248867</xdr:colOff>
      <xdr:row>18</xdr:row>
      <xdr:rowOff>98648</xdr:rowOff>
    </xdr:to>
    <xdr:pic>
      <xdr:nvPicPr>
        <xdr:cNvPr id="6" name="Picture 5"/>
        <xdr:cNvPicPr>
          <a:picLocks noChangeAspect="1"/>
        </xdr:cNvPicPr>
      </xdr:nvPicPr>
      <xdr:blipFill>
        <a:blip xmlns:r="http://schemas.openxmlformats.org/officeDocument/2006/relationships" r:embed="rId5"/>
        <a:stretch>
          <a:fillRect/>
        </a:stretch>
      </xdr:blipFill>
      <xdr:spPr>
        <a:xfrm>
          <a:off x="14014076" y="1331346"/>
          <a:ext cx="8951356" cy="2003561"/>
        </a:xfrm>
        <a:prstGeom prst="rect">
          <a:avLst/>
        </a:prstGeom>
      </xdr:spPr>
    </xdr:pic>
    <xdr:clientData/>
  </xdr:twoCellAnchor>
  <xdr:oneCellAnchor>
    <xdr:from>
      <xdr:col>2</xdr:col>
      <xdr:colOff>343439</xdr:colOff>
      <xdr:row>14</xdr:row>
      <xdr:rowOff>32302</xdr:rowOff>
    </xdr:from>
    <xdr:ext cx="2130711" cy="500137"/>
    <mc:AlternateContent xmlns:mc="http://schemas.openxmlformats.org/markup-compatibility/2006" xmlns:a14="http://schemas.microsoft.com/office/drawing/2010/main">
      <mc:Choice Requires="a14">
        <xdr:sp macro="" textlink="">
          <xdr:nvSpPr>
            <xdr:cNvPr id="8" name="TextBox 7"/>
            <xdr:cNvSpPr txBox="1"/>
          </xdr:nvSpPr>
          <xdr:spPr>
            <a:xfrm>
              <a:off x="1607463" y="2560349"/>
              <a:ext cx="2130711"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𝐹</m:t>
                        </m:r>
                      </m:e>
                      <m:sub>
                        <m:r>
                          <a:rPr lang="en-US" sz="1100" b="0" i="1">
                            <a:latin typeface="Cambria Math" panose="02040503050406030204" pitchFamily="18" charset="0"/>
                          </a:rPr>
                          <m:t>𝐻𝑚𝑎𝑥</m:t>
                        </m:r>
                      </m:sub>
                    </m:sSub>
                    <m:r>
                      <a:rPr lang="en-US" sz="1100" b="0" i="1">
                        <a:latin typeface="Cambria Math" panose="02040503050406030204" pitchFamily="18" charset="0"/>
                      </a:rPr>
                      <m:t>=</m:t>
                    </m:r>
                    <m:f>
                      <m:fPr>
                        <m:ctrlPr>
                          <a:rPr lang="en-US" sz="1100" b="0" i="1">
                            <a:latin typeface="Cambria Math" panose="02040503050406030204" pitchFamily="18" charset="0"/>
                          </a:rPr>
                        </m:ctrlPr>
                      </m:fPr>
                      <m:num>
                        <m:r>
                          <a:rPr lang="en-US" sz="1100" b="0" i="1">
                            <a:latin typeface="Cambria Math" panose="02040503050406030204" pitchFamily="18" charset="0"/>
                          </a:rPr>
                          <m:t>1</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𝑟</m:t>
                            </m:r>
                          </m:e>
                          <m:sub>
                            <m:r>
                              <a:rPr lang="en-US" sz="1100" b="0" i="1">
                                <a:latin typeface="Cambria Math" panose="02040503050406030204" pitchFamily="18" charset="0"/>
                              </a:rPr>
                              <m:t>𝑒</m:t>
                            </m:r>
                          </m:sub>
                        </m:sSub>
                      </m:den>
                    </m:f>
                    <m:rad>
                      <m:radPr>
                        <m:degHide m:val="on"/>
                        <m:ctrlPr>
                          <a:rPr lang="en-US" sz="1100" b="0" i="1">
                            <a:latin typeface="Cambria Math" panose="02040503050406030204" pitchFamily="18" charset="0"/>
                          </a:rPr>
                        </m:ctrlPr>
                      </m:radPr>
                      <m:deg/>
                      <m:e>
                        <m:f>
                          <m:fPr>
                            <m:ctrlPr>
                              <a:rPr lang="en-US" sz="1100" b="0" i="1">
                                <a:latin typeface="Cambria Math" panose="02040503050406030204" pitchFamily="18" charset="0"/>
                              </a:rPr>
                            </m:ctrlPr>
                          </m:fPr>
                          <m:num>
                            <m:r>
                              <a:rPr lang="en-US" sz="1100" b="0" i="1">
                                <a:latin typeface="Cambria Math" panose="02040503050406030204" pitchFamily="18" charset="0"/>
                              </a:rPr>
                              <m:t>2</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𝑡</m:t>
                                </m:r>
                              </m:e>
                              <m:sub>
                                <m:r>
                                  <a:rPr lang="en-US" sz="1100" b="0" i="1">
                                    <a:latin typeface="Cambria Math" panose="02040503050406030204" pitchFamily="18" charset="0"/>
                                  </a:rPr>
                                  <m:t>𝑠</m:t>
                                </m:r>
                              </m:sub>
                            </m:sSub>
                          </m:den>
                        </m:f>
                        <m:sSub>
                          <m:sSubPr>
                            <m:ctrlPr>
                              <a:rPr lang="en-US" sz="1100" b="0" i="1">
                                <a:latin typeface="Cambria Math" panose="02040503050406030204" pitchFamily="18" charset="0"/>
                              </a:rPr>
                            </m:ctrlPr>
                          </m:sSubPr>
                          <m:e>
                            <m:r>
                              <a:rPr lang="en-US" sz="1100" b="0" i="1">
                                <a:latin typeface="Cambria Math" panose="02040503050406030204" pitchFamily="18" charset="0"/>
                              </a:rPr>
                              <m:t>𝐼</m:t>
                            </m:r>
                          </m:e>
                          <m:sub>
                            <m:r>
                              <a:rPr lang="en-US" sz="1100" b="0" i="1">
                                <a:latin typeface="Cambria Math" panose="02040503050406030204" pitchFamily="18" charset="0"/>
                                <a:ea typeface="Cambria Math" panose="02040503050406030204" pitchFamily="18" charset="0"/>
                              </a:rPr>
                              <m:t>𝜔</m:t>
                            </m:r>
                          </m:sub>
                        </m:sSub>
                        <m:d>
                          <m:dPr>
                            <m:ctrlPr>
                              <a:rPr lang="en-US" sz="1100" b="0" i="1">
                                <a:latin typeface="Cambria Math" panose="02040503050406030204" pitchFamily="18" charset="0"/>
                              </a:rPr>
                            </m:ctrlPr>
                          </m:dPr>
                          <m:e>
                            <m:sSub>
                              <m:sSubPr>
                                <m:ctrlPr>
                                  <a:rPr lang="en-US" sz="1100" b="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𝐻</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𝑐</m:t>
                                </m:r>
                              </m:sub>
                            </m:sSub>
                          </m:e>
                        </m:d>
                        <m:r>
                          <a:rPr lang="en-US" sz="1100" b="0" i="1">
                            <a:latin typeface="Cambria Math" panose="02040503050406030204" pitchFamily="18" charset="0"/>
                          </a:rPr>
                          <m:t>𝑛</m:t>
                        </m:r>
                        <m:sSub>
                          <m:sSubPr>
                            <m:ctrlPr>
                              <a:rPr lang="en-US" sz="1100" b="0" i="1">
                                <a:latin typeface="Cambria Math" panose="02040503050406030204" pitchFamily="18" charset="0"/>
                              </a:rPr>
                            </m:ctrlPr>
                          </m:sSubPr>
                          <m:e>
                            <m:r>
                              <a:rPr lang="en-US" sz="1100" b="0" i="1">
                                <a:latin typeface="Cambria Math" panose="02040503050406030204" pitchFamily="18" charset="0"/>
                              </a:rPr>
                              <m:t>𝐹</m:t>
                            </m:r>
                          </m:e>
                          <m:sub>
                            <m:r>
                              <a:rPr lang="en-US" sz="1100" b="0" i="1">
                                <a:latin typeface="Cambria Math" panose="02040503050406030204" pitchFamily="18" charset="0"/>
                              </a:rPr>
                              <m:t>𝑉𝑚𝑎𝑥</m:t>
                            </m:r>
                          </m:sub>
                        </m:sSub>
                      </m:e>
                    </m:rad>
                  </m:oMath>
                </m:oMathPara>
              </a14:m>
              <a:endParaRPr lang="en-US" sz="1100"/>
            </a:p>
          </xdr:txBody>
        </xdr:sp>
      </mc:Choice>
      <mc:Fallback xmlns="">
        <xdr:sp macro="" textlink="">
          <xdr:nvSpPr>
            <xdr:cNvPr id="8" name="TextBox 7"/>
            <xdr:cNvSpPr txBox="1"/>
          </xdr:nvSpPr>
          <xdr:spPr>
            <a:xfrm>
              <a:off x="1607463" y="2560349"/>
              <a:ext cx="2130711" cy="500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𝐹_𝐻𝑚𝑎𝑥=1/𝑟_𝑒  √(2/𝑡_𝑠  𝐼_</a:t>
              </a:r>
              <a:r>
                <a:rPr lang="en-US" sz="1100" b="0" i="0">
                  <a:latin typeface="Cambria Math" panose="02040503050406030204" pitchFamily="18" charset="0"/>
                  <a:ea typeface="Cambria Math" panose="02040503050406030204" pitchFamily="18" charset="0"/>
                </a:rPr>
                <a:t>𝜔 (</a:t>
              </a:r>
              <a:r>
                <a:rPr lang="en-US" sz="1100" b="0" i="0">
                  <a:latin typeface="Cambria Math" panose="02040503050406030204" pitchFamily="18" charset="0"/>
                </a:rPr>
                <a:t>𝑉_𝐻−𝑉_𝑐 )𝑛𝐹_𝑉𝑚𝑎𝑥 )</a:t>
              </a:r>
              <a:endParaRPr lang="en-US" sz="1100"/>
            </a:p>
          </xdr:txBody>
        </xdr:sp>
      </mc:Fallback>
    </mc:AlternateContent>
    <xdr:clientData/>
  </xdr:oneCellAnchor>
  <xdr:twoCellAnchor editAs="oneCell">
    <xdr:from>
      <xdr:col>27</xdr:col>
      <xdr:colOff>214472</xdr:colOff>
      <xdr:row>17</xdr:row>
      <xdr:rowOff>146774</xdr:rowOff>
    </xdr:from>
    <xdr:to>
      <xdr:col>32</xdr:col>
      <xdr:colOff>173071</xdr:colOff>
      <xdr:row>34</xdr:row>
      <xdr:rowOff>51421</xdr:rowOff>
    </xdr:to>
    <xdr:pic>
      <xdr:nvPicPr>
        <xdr:cNvPr id="9" name="Picture 8"/>
        <xdr:cNvPicPr>
          <a:picLocks noChangeAspect="1"/>
        </xdr:cNvPicPr>
      </xdr:nvPicPr>
      <xdr:blipFill>
        <a:blip xmlns:r="http://schemas.openxmlformats.org/officeDocument/2006/relationships" r:embed="rId6"/>
        <a:stretch>
          <a:fillRect/>
        </a:stretch>
      </xdr:blipFill>
      <xdr:spPr>
        <a:xfrm>
          <a:off x="14145625" y="3203739"/>
          <a:ext cx="3096246" cy="3015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ca-tn-863-results-of-landing-tests-of-various-airplan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6" customWidth="1"/>
    <col min="18" max="19" width="5.33203125" style="67" customWidth="1"/>
    <col min="20" max="25" width="9.109375" style="69"/>
    <col min="26" max="16384" width="9.109375" style="20"/>
  </cols>
  <sheetData>
    <row r="1" spans="1:25" s="5" customFormat="1" ht="13.8" x14ac:dyDescent="0.3">
      <c r="A1" s="1"/>
      <c r="B1" s="2" t="s">
        <v>1</v>
      </c>
      <c r="C1" s="3" t="s">
        <v>0</v>
      </c>
      <c r="D1" s="1"/>
      <c r="E1" s="1"/>
      <c r="F1" s="2" t="s">
        <v>11</v>
      </c>
      <c r="G1" s="4"/>
      <c r="H1" s="1"/>
      <c r="I1" s="1"/>
      <c r="J1" s="1"/>
      <c r="K1" s="1"/>
      <c r="M1" s="62"/>
      <c r="N1" s="62"/>
      <c r="O1" s="62"/>
      <c r="P1" s="62"/>
      <c r="Q1" s="62"/>
      <c r="R1" s="62"/>
      <c r="S1" s="62"/>
      <c r="T1" s="63"/>
      <c r="U1" s="63"/>
      <c r="V1" s="63"/>
      <c r="W1" s="64"/>
      <c r="X1" s="65"/>
      <c r="Y1" s="63"/>
    </row>
    <row r="2" spans="1:25" s="5" customFormat="1" ht="13.8" x14ac:dyDescent="0.3">
      <c r="A2" s="1"/>
      <c r="B2" s="2" t="s">
        <v>2</v>
      </c>
      <c r="C2" s="3" t="s">
        <v>10</v>
      </c>
      <c r="D2" s="1"/>
      <c r="E2" s="1"/>
      <c r="F2" s="2" t="s">
        <v>5</v>
      </c>
      <c r="G2" s="3"/>
      <c r="H2" s="1"/>
      <c r="I2" s="1"/>
      <c r="J2" s="1"/>
      <c r="K2" s="1"/>
      <c r="M2" s="62"/>
      <c r="N2" s="62"/>
      <c r="O2" s="62"/>
      <c r="P2" s="62"/>
      <c r="Q2" s="62"/>
      <c r="R2" s="62"/>
      <c r="S2" s="62"/>
      <c r="T2" s="63"/>
      <c r="U2" s="63"/>
      <c r="V2" s="63"/>
      <c r="W2" s="64"/>
      <c r="X2" s="65"/>
      <c r="Y2" s="63"/>
    </row>
    <row r="3" spans="1:25" s="5" customFormat="1" ht="13.8" x14ac:dyDescent="0.3">
      <c r="A3" s="1"/>
      <c r="B3" s="2" t="s">
        <v>3</v>
      </c>
      <c r="C3" s="10"/>
      <c r="D3" s="1"/>
      <c r="E3" s="1"/>
      <c r="F3" s="2" t="s">
        <v>4</v>
      </c>
      <c r="G3" s="3"/>
      <c r="H3" s="1"/>
      <c r="I3" s="1"/>
      <c r="J3" s="1"/>
      <c r="K3" s="1"/>
      <c r="M3" s="62"/>
      <c r="N3" s="62"/>
      <c r="O3" s="62"/>
      <c r="P3" s="62"/>
      <c r="Q3" s="62"/>
      <c r="R3" s="62"/>
      <c r="S3" s="62"/>
      <c r="T3" s="63"/>
      <c r="U3" s="63"/>
      <c r="V3" s="63"/>
      <c r="W3" s="64"/>
      <c r="X3" s="65"/>
      <c r="Y3" s="63"/>
    </row>
    <row r="4" spans="1:25" s="5" customFormat="1" ht="13.8" x14ac:dyDescent="0.3">
      <c r="A4" s="1"/>
      <c r="B4" s="2" t="s">
        <v>24</v>
      </c>
      <c r="C4" s="4"/>
      <c r="D4" s="1"/>
      <c r="E4" s="1"/>
      <c r="F4" s="2" t="s">
        <v>25</v>
      </c>
      <c r="G4" s="3" t="s">
        <v>26</v>
      </c>
      <c r="H4" s="1"/>
      <c r="I4" s="1"/>
      <c r="J4" s="1"/>
      <c r="K4" s="1"/>
      <c r="M4" s="62"/>
      <c r="N4" s="62"/>
      <c r="O4" s="62"/>
      <c r="P4" s="62"/>
      <c r="Q4" s="66"/>
      <c r="R4" s="67"/>
      <c r="S4" s="67"/>
      <c r="T4" s="63"/>
      <c r="U4" s="63"/>
      <c r="V4" s="63"/>
      <c r="W4" s="64"/>
      <c r="X4" s="65"/>
      <c r="Y4" s="63"/>
    </row>
    <row r="5" spans="1:25" s="5" customFormat="1" ht="13.8" x14ac:dyDescent="0.3">
      <c r="A5" s="1"/>
      <c r="B5" s="2" t="s">
        <v>27</v>
      </c>
      <c r="C5" s="4"/>
      <c r="D5" s="1"/>
      <c r="E5" s="2"/>
      <c r="F5" s="1"/>
      <c r="G5" s="1"/>
      <c r="H5" s="1"/>
      <c r="I5" s="1"/>
      <c r="J5" s="1"/>
      <c r="K5" s="1"/>
      <c r="M5" s="62"/>
      <c r="N5" s="62"/>
      <c r="O5" s="62"/>
      <c r="P5" s="62"/>
      <c r="Q5" s="66"/>
      <c r="R5" s="67"/>
      <c r="S5" s="67"/>
      <c r="T5" s="63"/>
      <c r="U5" s="63"/>
      <c r="V5" s="63"/>
      <c r="W5" s="64"/>
      <c r="X5" s="65"/>
      <c r="Y5" s="63"/>
    </row>
    <row r="6" spans="1:25" s="5" customFormat="1" ht="13.8" x14ac:dyDescent="0.3">
      <c r="A6" s="1"/>
      <c r="B6" s="1" t="s">
        <v>7</v>
      </c>
      <c r="C6" s="13"/>
      <c r="D6" s="1"/>
      <c r="E6" s="1"/>
      <c r="F6" s="1"/>
      <c r="G6" s="1"/>
      <c r="H6" s="1"/>
      <c r="I6" s="1"/>
      <c r="J6" s="1"/>
      <c r="K6" s="1"/>
      <c r="M6" s="62"/>
      <c r="N6" s="62"/>
      <c r="O6" s="62"/>
      <c r="P6" s="62"/>
      <c r="Q6" s="66"/>
      <c r="R6" s="67"/>
      <c r="S6" s="67"/>
      <c r="T6" s="63"/>
      <c r="U6" s="63"/>
      <c r="V6" s="63"/>
      <c r="W6" s="64"/>
      <c r="X6" s="65"/>
      <c r="Y6" s="63"/>
    </row>
    <row r="7" spans="1:25" s="5" customFormat="1" ht="13.8" x14ac:dyDescent="0.3">
      <c r="A7" s="1"/>
      <c r="B7" s="1"/>
      <c r="C7" s="1"/>
      <c r="D7" s="1"/>
      <c r="E7" s="1"/>
      <c r="F7" s="1"/>
      <c r="G7" s="1"/>
      <c r="H7" s="1"/>
      <c r="I7" s="1"/>
      <c r="J7" s="1"/>
      <c r="K7" s="1"/>
      <c r="M7" s="62"/>
      <c r="N7" s="62"/>
      <c r="O7" s="62"/>
      <c r="P7" s="62"/>
      <c r="Q7" s="66"/>
      <c r="R7" s="67"/>
      <c r="S7" s="67"/>
      <c r="T7" s="63"/>
      <c r="U7" s="63"/>
      <c r="V7" s="63"/>
      <c r="W7" s="64"/>
      <c r="X7" s="65"/>
      <c r="Y7" s="63"/>
    </row>
    <row r="8" spans="1:25" s="5" customFormat="1" ht="13.8" x14ac:dyDescent="0.3">
      <c r="A8" s="14"/>
      <c r="E8" s="7"/>
      <c r="F8" s="8"/>
      <c r="H8" s="15"/>
      <c r="I8" s="7"/>
      <c r="J8" s="16"/>
      <c r="K8" s="17"/>
      <c r="L8" s="18"/>
      <c r="M8" s="62"/>
      <c r="N8" s="62"/>
      <c r="O8" s="62"/>
      <c r="P8" s="62"/>
      <c r="Q8" s="66"/>
      <c r="R8" s="67"/>
      <c r="S8" s="67"/>
      <c r="T8" s="63"/>
      <c r="U8" s="63"/>
      <c r="V8" s="63"/>
      <c r="W8" s="63"/>
      <c r="X8" s="63"/>
      <c r="Y8" s="63"/>
    </row>
    <row r="9" spans="1:25" s="5" customFormat="1" ht="13.8" x14ac:dyDescent="0.3">
      <c r="E9" s="7"/>
      <c r="F9" s="15"/>
      <c r="H9" s="15"/>
      <c r="I9" s="7"/>
      <c r="J9" s="17"/>
      <c r="K9" s="17"/>
      <c r="L9" s="18"/>
      <c r="M9" s="62"/>
      <c r="N9" s="62"/>
      <c r="O9" s="62"/>
      <c r="P9" s="62"/>
      <c r="Q9" s="66"/>
      <c r="R9" s="67"/>
      <c r="S9" s="67"/>
      <c r="T9" s="63"/>
      <c r="U9" s="63"/>
      <c r="V9" s="63"/>
      <c r="W9" s="63"/>
      <c r="X9" s="63"/>
      <c r="Y9" s="63"/>
    </row>
    <row r="10" spans="1:25" s="5" customFormat="1" ht="13.8" x14ac:dyDescent="0.3">
      <c r="E10" s="7"/>
      <c r="F10" s="15"/>
      <c r="H10" s="15"/>
      <c r="I10" s="7"/>
      <c r="J10" s="8"/>
      <c r="K10" s="15"/>
      <c r="L10" s="18"/>
      <c r="M10" s="62"/>
      <c r="N10" s="62"/>
      <c r="O10" s="62"/>
      <c r="P10" s="62"/>
      <c r="Q10" s="66"/>
      <c r="R10" s="67"/>
      <c r="S10" s="67"/>
      <c r="T10" s="63"/>
      <c r="U10" s="63"/>
      <c r="V10" s="63"/>
      <c r="W10" s="63"/>
      <c r="X10" s="63"/>
      <c r="Y10" s="63"/>
    </row>
    <row r="11" spans="1:25" s="5" customFormat="1" ht="13.8" x14ac:dyDescent="0.3">
      <c r="E11" s="7"/>
      <c r="F11" s="15"/>
      <c r="I11" s="19"/>
      <c r="J11" s="8"/>
      <c r="M11" s="62"/>
      <c r="N11" s="62"/>
      <c r="O11" s="62"/>
      <c r="P11" s="62"/>
      <c r="Q11" s="62"/>
      <c r="R11" s="62"/>
      <c r="S11" s="62"/>
      <c r="T11" s="63"/>
      <c r="U11" s="63"/>
      <c r="V11" s="63"/>
      <c r="W11" s="63"/>
      <c r="X11" s="63"/>
      <c r="Y11" s="63"/>
    </row>
    <row r="12" spans="1:25" x14ac:dyDescent="0.3">
      <c r="C12" s="21" t="str">
        <f>G4</f>
        <v>IMPORTANT INFORMATION</v>
      </c>
      <c r="M12" s="62"/>
      <c r="N12" s="62"/>
      <c r="O12" s="62"/>
      <c r="P12" s="62"/>
      <c r="Q12" s="68"/>
      <c r="R12" s="68"/>
      <c r="S12" s="68"/>
    </row>
    <row r="13" spans="1:25" s="5" customFormat="1" ht="13.8" x14ac:dyDescent="0.3">
      <c r="M13" s="62"/>
      <c r="N13" s="62"/>
      <c r="O13" s="62"/>
      <c r="P13" s="62"/>
      <c r="Q13" s="62"/>
      <c r="R13" s="62"/>
      <c r="S13" s="62"/>
      <c r="T13" s="63"/>
      <c r="U13" s="63"/>
      <c r="V13" s="63"/>
      <c r="W13" s="63"/>
      <c r="X13" s="63"/>
      <c r="Y13" s="63"/>
    </row>
    <row r="14" spans="1:25" s="5" customFormat="1" ht="13.8" x14ac:dyDescent="0.3">
      <c r="B14" s="22" t="s">
        <v>31</v>
      </c>
      <c r="M14" s="62"/>
      <c r="N14" s="62"/>
      <c r="O14" s="62"/>
      <c r="P14" s="62"/>
      <c r="Q14" s="62"/>
      <c r="R14" s="62"/>
      <c r="S14" s="62"/>
      <c r="T14" s="63"/>
      <c r="U14" s="63"/>
      <c r="V14" s="63"/>
      <c r="W14" s="63"/>
      <c r="X14" s="63"/>
      <c r="Y14" s="63"/>
    </row>
    <row r="15" spans="1:25" s="5" customFormat="1" ht="13.8" x14ac:dyDescent="0.3">
      <c r="A15" s="23"/>
      <c r="K15" s="23"/>
      <c r="M15" s="66"/>
      <c r="N15" s="66"/>
      <c r="O15" s="66"/>
      <c r="P15" s="66"/>
      <c r="Q15" s="66"/>
      <c r="R15" s="67"/>
      <c r="S15" s="67"/>
      <c r="T15" s="63"/>
      <c r="U15" s="63"/>
      <c r="V15" s="63"/>
      <c r="W15" s="63"/>
      <c r="X15" s="63"/>
      <c r="Y15" s="63"/>
    </row>
    <row r="16" spans="1:25" s="5" customFormat="1" ht="12.75" customHeight="1" x14ac:dyDescent="0.3">
      <c r="B16" s="116" t="s">
        <v>38</v>
      </c>
      <c r="C16" s="116"/>
      <c r="D16" s="116"/>
      <c r="E16" s="116"/>
      <c r="F16" s="116"/>
      <c r="G16" s="116"/>
      <c r="H16" s="116"/>
      <c r="I16" s="116"/>
      <c r="J16" s="116"/>
      <c r="M16" s="66"/>
      <c r="N16" s="66"/>
      <c r="O16" s="66"/>
      <c r="P16" s="66"/>
      <c r="Q16" s="66"/>
      <c r="R16" s="67"/>
      <c r="S16" s="67"/>
      <c r="T16" s="63"/>
      <c r="U16" s="63"/>
      <c r="V16" s="63"/>
      <c r="W16" s="63"/>
      <c r="X16" s="63"/>
      <c r="Y16" s="63"/>
    </row>
    <row r="17" spans="1:25" s="5" customFormat="1" ht="13.8" x14ac:dyDescent="0.3">
      <c r="B17" s="116"/>
      <c r="C17" s="116"/>
      <c r="D17" s="116"/>
      <c r="E17" s="116"/>
      <c r="F17" s="116"/>
      <c r="G17" s="116"/>
      <c r="H17" s="116"/>
      <c r="I17" s="116"/>
      <c r="J17" s="116"/>
      <c r="M17" s="66"/>
      <c r="N17" s="66"/>
      <c r="O17" s="66"/>
      <c r="P17" s="66"/>
      <c r="Q17" s="66"/>
      <c r="R17" s="67"/>
      <c r="S17" s="67"/>
      <c r="T17" s="63"/>
      <c r="U17" s="63"/>
      <c r="V17" s="63"/>
      <c r="W17" s="63"/>
      <c r="X17" s="63"/>
      <c r="Y17" s="63"/>
    </row>
    <row r="18" spans="1:25" s="5" customFormat="1" ht="13.8" x14ac:dyDescent="0.3">
      <c r="B18" s="116"/>
      <c r="C18" s="116"/>
      <c r="D18" s="116"/>
      <c r="E18" s="116"/>
      <c r="F18" s="116"/>
      <c r="G18" s="116"/>
      <c r="H18" s="116"/>
      <c r="I18" s="116"/>
      <c r="J18" s="116"/>
      <c r="M18" s="66"/>
      <c r="N18" s="66"/>
      <c r="O18" s="66"/>
      <c r="P18" s="66"/>
      <c r="Q18" s="66"/>
      <c r="R18" s="67"/>
      <c r="S18" s="67"/>
      <c r="T18" s="63"/>
      <c r="U18" s="63"/>
      <c r="V18" s="63"/>
      <c r="W18" s="63"/>
      <c r="X18" s="63"/>
      <c r="Y18" s="63"/>
    </row>
    <row r="19" spans="1:25" s="5" customFormat="1" ht="13.8" x14ac:dyDescent="0.3">
      <c r="B19" s="116"/>
      <c r="C19" s="116"/>
      <c r="D19" s="116"/>
      <c r="E19" s="116"/>
      <c r="F19" s="116"/>
      <c r="G19" s="116"/>
      <c r="H19" s="116"/>
      <c r="I19" s="116"/>
      <c r="J19" s="116"/>
      <c r="M19" s="66"/>
      <c r="N19" s="66"/>
      <c r="O19" s="66"/>
      <c r="P19" s="66"/>
      <c r="Q19" s="66"/>
      <c r="R19" s="67"/>
      <c r="S19" s="67"/>
      <c r="T19" s="63"/>
      <c r="U19" s="63"/>
      <c r="V19" s="63"/>
      <c r="W19" s="63"/>
      <c r="X19" s="63"/>
      <c r="Y19" s="63"/>
    </row>
    <row r="20" spans="1:25" s="5" customFormat="1" ht="12.75" customHeight="1" x14ac:dyDescent="0.3">
      <c r="A20" s="23"/>
      <c r="B20" s="24" t="s">
        <v>36</v>
      </c>
      <c r="C20" s="23"/>
      <c r="D20" s="23"/>
      <c r="E20" s="23"/>
      <c r="F20" s="23"/>
      <c r="G20" s="23"/>
      <c r="H20" s="23"/>
      <c r="I20" s="23"/>
      <c r="J20" s="23"/>
      <c r="K20" s="23"/>
      <c r="M20" s="66"/>
      <c r="N20" s="66"/>
      <c r="O20" s="66"/>
      <c r="P20" s="66"/>
      <c r="Q20" s="66"/>
      <c r="R20" s="67"/>
      <c r="S20" s="67"/>
      <c r="T20" s="63"/>
      <c r="U20" s="63"/>
      <c r="V20" s="63"/>
      <c r="W20" s="63"/>
      <c r="X20" s="63"/>
      <c r="Y20" s="63"/>
    </row>
    <row r="21" spans="1:25" s="5" customFormat="1" ht="13.8" x14ac:dyDescent="0.3">
      <c r="A21" s="23"/>
      <c r="B21" s="24"/>
      <c r="C21" s="23"/>
      <c r="D21" s="23"/>
      <c r="E21" s="23"/>
      <c r="F21" s="23"/>
      <c r="G21" s="23"/>
      <c r="H21" s="23"/>
      <c r="I21" s="23"/>
      <c r="J21" s="23"/>
      <c r="K21" s="23"/>
      <c r="M21" s="66"/>
      <c r="N21" s="66"/>
      <c r="O21" s="66"/>
      <c r="P21" s="66"/>
      <c r="Q21" s="66"/>
      <c r="R21" s="67"/>
      <c r="S21" s="67"/>
      <c r="T21" s="63"/>
      <c r="U21" s="63"/>
      <c r="V21" s="63"/>
      <c r="W21" s="63"/>
      <c r="X21" s="63"/>
      <c r="Y21" s="63"/>
    </row>
    <row r="22" spans="1:25" s="5" customFormat="1" ht="13.8" x14ac:dyDescent="0.3">
      <c r="A22" s="23"/>
      <c r="B22" s="116" t="s">
        <v>39</v>
      </c>
      <c r="C22" s="116"/>
      <c r="D22" s="116"/>
      <c r="E22" s="116"/>
      <c r="F22" s="116"/>
      <c r="G22" s="116"/>
      <c r="H22" s="116"/>
      <c r="I22" s="116"/>
      <c r="J22" s="116"/>
      <c r="K22" s="23"/>
      <c r="M22" s="66"/>
      <c r="N22" s="66"/>
      <c r="O22" s="66"/>
      <c r="P22" s="66"/>
      <c r="Q22" s="66"/>
      <c r="R22" s="67"/>
      <c r="S22" s="67"/>
      <c r="T22" s="63"/>
      <c r="U22" s="63"/>
      <c r="V22" s="63"/>
      <c r="W22" s="63"/>
      <c r="X22" s="63"/>
      <c r="Y22" s="63"/>
    </row>
    <row r="23" spans="1:25" s="5" customFormat="1" ht="13.8" x14ac:dyDescent="0.3">
      <c r="A23" s="23"/>
      <c r="B23" s="116"/>
      <c r="C23" s="116"/>
      <c r="D23" s="116"/>
      <c r="E23" s="116"/>
      <c r="F23" s="116"/>
      <c r="G23" s="116"/>
      <c r="H23" s="116"/>
      <c r="I23" s="116"/>
      <c r="J23" s="116"/>
      <c r="K23" s="23"/>
      <c r="M23" s="66"/>
      <c r="N23" s="66"/>
      <c r="O23" s="66"/>
      <c r="P23" s="66"/>
      <c r="Q23" s="66"/>
      <c r="R23" s="67"/>
      <c r="S23" s="70"/>
      <c r="T23" s="63"/>
      <c r="U23" s="63"/>
      <c r="V23" s="63"/>
      <c r="W23" s="63"/>
      <c r="X23" s="63"/>
      <c r="Y23" s="63"/>
    </row>
    <row r="24" spans="1:25" s="5" customFormat="1" ht="13.8" x14ac:dyDescent="0.3">
      <c r="A24" s="23"/>
      <c r="B24" s="116"/>
      <c r="C24" s="116"/>
      <c r="D24" s="116"/>
      <c r="E24" s="116"/>
      <c r="F24" s="116"/>
      <c r="G24" s="116"/>
      <c r="H24" s="116"/>
      <c r="I24" s="116"/>
      <c r="J24" s="116"/>
      <c r="K24" s="23"/>
      <c r="M24" s="66"/>
      <c r="N24" s="66"/>
      <c r="O24" s="66"/>
      <c r="P24" s="66"/>
      <c r="Q24" s="66"/>
      <c r="R24" s="67"/>
      <c r="S24" s="70"/>
      <c r="T24" s="63"/>
      <c r="U24" s="63"/>
      <c r="V24" s="63"/>
      <c r="W24" s="63"/>
      <c r="X24" s="63"/>
      <c r="Y24" s="63"/>
    </row>
    <row r="25" spans="1:25" s="5" customFormat="1" ht="12.75" customHeight="1" x14ac:dyDescent="0.3">
      <c r="A25" s="23"/>
      <c r="B25" s="72"/>
      <c r="C25" s="72"/>
      <c r="D25" s="72"/>
      <c r="E25" s="72"/>
      <c r="F25" s="95" t="s">
        <v>51</v>
      </c>
      <c r="G25" s="72"/>
      <c r="H25" s="72"/>
      <c r="I25" s="72"/>
      <c r="J25" s="72"/>
      <c r="K25" s="23"/>
      <c r="M25" s="66"/>
      <c r="N25" s="66"/>
      <c r="O25" s="66"/>
      <c r="P25" s="66"/>
      <c r="Q25" s="66"/>
      <c r="R25" s="67"/>
      <c r="S25" s="67"/>
      <c r="T25" s="63"/>
      <c r="U25" s="63"/>
      <c r="V25" s="63"/>
      <c r="W25" s="63"/>
      <c r="X25" s="63"/>
      <c r="Y25" s="63"/>
    </row>
    <row r="26" spans="1:25" s="5" customFormat="1" ht="13.8" x14ac:dyDescent="0.3">
      <c r="A26" s="23"/>
      <c r="B26" s="116" t="s">
        <v>40</v>
      </c>
      <c r="C26" s="116"/>
      <c r="D26" s="116"/>
      <c r="E26" s="116"/>
      <c r="F26" s="116"/>
      <c r="G26" s="116"/>
      <c r="H26" s="116"/>
      <c r="I26" s="116"/>
      <c r="J26" s="116"/>
      <c r="K26" s="23"/>
      <c r="M26" s="66"/>
      <c r="N26" s="66"/>
      <c r="O26" s="66"/>
      <c r="P26" s="66"/>
      <c r="Q26" s="66"/>
      <c r="R26" s="67"/>
      <c r="S26" s="67"/>
      <c r="T26" s="63"/>
      <c r="U26" s="63"/>
      <c r="V26" s="63"/>
      <c r="W26" s="63"/>
      <c r="X26" s="63"/>
      <c r="Y26" s="63"/>
    </row>
    <row r="27" spans="1:25" s="5" customFormat="1" ht="13.8" x14ac:dyDescent="0.3">
      <c r="A27" s="23"/>
      <c r="B27" s="116"/>
      <c r="C27" s="116"/>
      <c r="D27" s="116"/>
      <c r="E27" s="116"/>
      <c r="F27" s="116"/>
      <c r="G27" s="116"/>
      <c r="H27" s="116"/>
      <c r="I27" s="116"/>
      <c r="J27" s="116"/>
      <c r="K27" s="23"/>
      <c r="M27" s="66"/>
      <c r="N27" s="66"/>
      <c r="O27" s="66"/>
      <c r="P27" s="66"/>
      <c r="Q27" s="66"/>
      <c r="R27" s="67"/>
      <c r="S27" s="67"/>
      <c r="T27" s="63"/>
      <c r="U27" s="63"/>
      <c r="V27" s="63"/>
      <c r="W27" s="63"/>
      <c r="X27" s="63"/>
      <c r="Y27" s="63"/>
    </row>
    <row r="28" spans="1:25" s="5" customFormat="1" ht="13.8" x14ac:dyDescent="0.3">
      <c r="A28" s="23"/>
      <c r="B28" s="72"/>
      <c r="C28" s="72"/>
      <c r="D28" s="72"/>
      <c r="E28" s="72"/>
      <c r="F28" s="72"/>
      <c r="G28" s="72"/>
      <c r="H28" s="72"/>
      <c r="I28" s="72"/>
      <c r="J28" s="72"/>
      <c r="K28" s="23"/>
      <c r="M28" s="66"/>
      <c r="N28" s="66"/>
      <c r="O28" s="66"/>
      <c r="P28" s="66"/>
      <c r="Q28" s="66"/>
      <c r="R28" s="67"/>
      <c r="S28" s="67"/>
      <c r="T28" s="63"/>
      <c r="U28" s="63"/>
      <c r="V28" s="63"/>
      <c r="W28" s="63"/>
      <c r="X28" s="63"/>
      <c r="Y28" s="63"/>
    </row>
    <row r="29" spans="1:25" s="5" customFormat="1" ht="13.8" x14ac:dyDescent="0.3">
      <c r="A29" s="23"/>
      <c r="B29" s="116" t="s">
        <v>41</v>
      </c>
      <c r="C29" s="116"/>
      <c r="D29" s="116"/>
      <c r="E29" s="116"/>
      <c r="F29" s="116"/>
      <c r="G29" s="116"/>
      <c r="H29" s="116"/>
      <c r="I29" s="116"/>
      <c r="J29" s="116"/>
      <c r="K29" s="23"/>
      <c r="M29" s="66"/>
      <c r="N29" s="66"/>
      <c r="O29" s="66"/>
      <c r="P29" s="66"/>
      <c r="Q29" s="66"/>
      <c r="R29" s="67"/>
      <c r="S29" s="67"/>
      <c r="T29" s="63"/>
      <c r="U29" s="63"/>
      <c r="V29" s="63"/>
      <c r="W29" s="63"/>
      <c r="X29" s="63"/>
      <c r="Y29" s="63"/>
    </row>
    <row r="30" spans="1:25" s="5" customFormat="1" ht="13.8" x14ac:dyDescent="0.3">
      <c r="A30" s="23"/>
      <c r="B30" s="116"/>
      <c r="C30" s="116"/>
      <c r="D30" s="116"/>
      <c r="E30" s="116"/>
      <c r="F30" s="116"/>
      <c r="G30" s="116"/>
      <c r="H30" s="116"/>
      <c r="I30" s="116"/>
      <c r="J30" s="116"/>
      <c r="K30" s="23"/>
      <c r="M30" s="66"/>
      <c r="N30" s="66"/>
      <c r="O30" s="66"/>
      <c r="P30" s="66"/>
      <c r="Q30" s="66"/>
      <c r="R30" s="67"/>
      <c r="S30" s="67"/>
      <c r="T30" s="63"/>
      <c r="U30" s="63"/>
      <c r="V30" s="63"/>
      <c r="W30" s="63"/>
      <c r="X30" s="63"/>
      <c r="Y30" s="63"/>
    </row>
    <row r="31" spans="1:25" s="5" customFormat="1" ht="12.75" customHeight="1" x14ac:dyDescent="0.3">
      <c r="A31" s="23"/>
      <c r="B31" s="116"/>
      <c r="C31" s="116"/>
      <c r="D31" s="116"/>
      <c r="E31" s="116"/>
      <c r="F31" s="116"/>
      <c r="G31" s="116"/>
      <c r="H31" s="116"/>
      <c r="I31" s="116"/>
      <c r="J31" s="116"/>
      <c r="K31" s="23"/>
      <c r="M31" s="66"/>
      <c r="N31" s="66"/>
      <c r="O31" s="66"/>
      <c r="P31" s="66"/>
      <c r="Q31" s="66"/>
      <c r="R31" s="67"/>
      <c r="S31" s="67"/>
      <c r="T31" s="63"/>
      <c r="U31" s="63"/>
      <c r="V31" s="63"/>
      <c r="W31" s="63"/>
      <c r="X31" s="63"/>
      <c r="Y31" s="63"/>
    </row>
    <row r="32" spans="1:25" s="5" customFormat="1" ht="13.8" x14ac:dyDescent="0.3">
      <c r="A32" s="23"/>
      <c r="B32" s="116"/>
      <c r="C32" s="116"/>
      <c r="D32" s="116"/>
      <c r="E32" s="116"/>
      <c r="F32" s="116"/>
      <c r="G32" s="116"/>
      <c r="H32" s="116"/>
      <c r="I32" s="116"/>
      <c r="J32" s="116"/>
      <c r="K32" s="23"/>
      <c r="M32" s="66"/>
      <c r="N32" s="66"/>
      <c r="O32" s="66"/>
      <c r="P32" s="66"/>
      <c r="Q32" s="66"/>
      <c r="R32" s="67"/>
      <c r="S32" s="67"/>
      <c r="T32" s="63"/>
      <c r="U32" s="63"/>
      <c r="V32" s="63"/>
      <c r="W32" s="63"/>
      <c r="X32" s="63"/>
      <c r="Y32" s="63"/>
    </row>
    <row r="33" spans="1:25" s="5" customFormat="1" ht="12.75" customHeight="1" x14ac:dyDescent="0.3">
      <c r="A33" s="23"/>
      <c r="B33" s="116"/>
      <c r="C33" s="116"/>
      <c r="D33" s="116"/>
      <c r="E33" s="116"/>
      <c r="F33" s="116"/>
      <c r="G33" s="116"/>
      <c r="H33" s="116"/>
      <c r="I33" s="116"/>
      <c r="J33" s="116"/>
      <c r="K33" s="23"/>
      <c r="M33" s="66"/>
      <c r="N33" s="66"/>
      <c r="O33" s="66"/>
      <c r="P33" s="66"/>
      <c r="Q33" s="66"/>
      <c r="R33" s="67"/>
      <c r="S33" s="67"/>
      <c r="T33" s="63"/>
      <c r="U33" s="63"/>
      <c r="V33" s="63"/>
      <c r="W33" s="63"/>
      <c r="X33" s="63"/>
      <c r="Y33" s="63"/>
    </row>
    <row r="34" spans="1:25" s="5" customFormat="1" ht="13.8" x14ac:dyDescent="0.3">
      <c r="A34" s="23"/>
      <c r="B34" s="72"/>
      <c r="C34" s="72"/>
      <c r="D34" s="118" t="s">
        <v>32</v>
      </c>
      <c r="E34" s="118"/>
      <c r="F34" s="118"/>
      <c r="G34" s="118"/>
      <c r="H34" s="118"/>
      <c r="I34" s="72"/>
      <c r="J34" s="72"/>
      <c r="K34" s="23"/>
      <c r="M34" s="66"/>
      <c r="N34" s="66"/>
      <c r="O34" s="66"/>
      <c r="P34" s="66"/>
      <c r="Q34" s="66"/>
      <c r="R34" s="67"/>
      <c r="S34" s="70"/>
      <c r="T34" s="63"/>
      <c r="U34" s="63"/>
      <c r="V34" s="63"/>
      <c r="W34" s="63"/>
      <c r="X34" s="63"/>
      <c r="Y34" s="63"/>
    </row>
    <row r="35" spans="1:25" s="5" customFormat="1" ht="13.8" x14ac:dyDescent="0.3">
      <c r="A35" s="23"/>
      <c r="B35" s="23"/>
      <c r="C35" s="23"/>
      <c r="I35" s="23"/>
      <c r="J35" s="23"/>
      <c r="K35" s="23"/>
      <c r="M35" s="66"/>
      <c r="N35" s="66"/>
      <c r="O35" s="66"/>
      <c r="P35" s="66"/>
      <c r="Q35" s="66"/>
      <c r="R35" s="67"/>
      <c r="S35" s="70"/>
      <c r="T35" s="63"/>
      <c r="U35" s="63"/>
      <c r="V35" s="63"/>
      <c r="W35" s="63"/>
      <c r="X35" s="63"/>
      <c r="Y35" s="63"/>
    </row>
    <row r="36" spans="1:25" s="5" customFormat="1" ht="12.75" customHeight="1" x14ac:dyDescent="0.3">
      <c r="A36" s="23"/>
      <c r="B36" s="24" t="s">
        <v>33</v>
      </c>
      <c r="C36" s="23"/>
      <c r="D36" s="23"/>
      <c r="E36" s="23"/>
      <c r="F36" s="71"/>
      <c r="G36" s="23"/>
      <c r="H36" s="23"/>
      <c r="I36" s="23"/>
      <c r="J36" s="23"/>
      <c r="K36" s="23"/>
      <c r="M36" s="66"/>
      <c r="N36" s="66"/>
      <c r="O36" s="66"/>
      <c r="P36" s="66"/>
      <c r="Q36" s="66"/>
      <c r="R36" s="67"/>
      <c r="S36" s="67"/>
      <c r="T36" s="63"/>
      <c r="U36" s="63"/>
      <c r="V36" s="63"/>
      <c r="W36" s="63"/>
      <c r="X36" s="63"/>
      <c r="Y36" s="63"/>
    </row>
    <row r="37" spans="1:25" s="5" customFormat="1" ht="13.8" x14ac:dyDescent="0.3">
      <c r="A37" s="23"/>
      <c r="B37" s="24"/>
      <c r="C37" s="23"/>
      <c r="D37" s="23"/>
      <c r="E37" s="23"/>
      <c r="F37" s="71"/>
      <c r="G37" s="23"/>
      <c r="H37" s="23"/>
      <c r="I37" s="23"/>
      <c r="J37" s="23"/>
      <c r="K37" s="23"/>
      <c r="M37" s="66"/>
      <c r="N37" s="66"/>
      <c r="O37" s="66"/>
      <c r="P37" s="66"/>
      <c r="Q37" s="66"/>
      <c r="R37" s="67"/>
      <c r="S37" s="67"/>
      <c r="T37" s="63"/>
      <c r="U37" s="63"/>
      <c r="V37" s="63"/>
      <c r="W37" s="63"/>
      <c r="X37" s="63"/>
      <c r="Y37" s="63"/>
    </row>
    <row r="38" spans="1:25" s="5" customFormat="1" ht="13.8" x14ac:dyDescent="0.3">
      <c r="A38" s="23"/>
      <c r="B38" s="116" t="s">
        <v>42</v>
      </c>
      <c r="C38" s="116"/>
      <c r="D38" s="116"/>
      <c r="E38" s="116"/>
      <c r="F38" s="116"/>
      <c r="G38" s="116"/>
      <c r="H38" s="116"/>
      <c r="I38" s="116"/>
      <c r="J38" s="116"/>
      <c r="K38" s="23"/>
      <c r="M38" s="66"/>
      <c r="N38" s="66"/>
      <c r="O38" s="66"/>
      <c r="P38" s="66"/>
      <c r="Q38" s="66"/>
      <c r="R38" s="67"/>
      <c r="S38" s="67"/>
      <c r="T38" s="63"/>
      <c r="U38" s="63"/>
      <c r="V38" s="63"/>
      <c r="W38" s="63"/>
      <c r="X38" s="63"/>
      <c r="Y38" s="63"/>
    </row>
    <row r="39" spans="1:25" s="5" customFormat="1" ht="13.8" x14ac:dyDescent="0.3">
      <c r="A39" s="23"/>
      <c r="B39" s="116"/>
      <c r="C39" s="116"/>
      <c r="D39" s="116"/>
      <c r="E39" s="116"/>
      <c r="F39" s="116"/>
      <c r="G39" s="116"/>
      <c r="H39" s="116"/>
      <c r="I39" s="116"/>
      <c r="J39" s="116"/>
      <c r="K39" s="23"/>
      <c r="M39" s="66"/>
      <c r="N39" s="66"/>
      <c r="O39" s="66"/>
      <c r="P39" s="66"/>
      <c r="Q39" s="66"/>
      <c r="R39" s="67"/>
      <c r="S39" s="67"/>
      <c r="T39" s="63"/>
      <c r="U39" s="63"/>
      <c r="V39" s="63"/>
      <c r="W39" s="63"/>
      <c r="X39" s="63"/>
      <c r="Y39" s="63"/>
    </row>
    <row r="40" spans="1:25" s="5" customFormat="1" ht="13.8" x14ac:dyDescent="0.3">
      <c r="A40" s="23"/>
      <c r="B40" s="72"/>
      <c r="C40" s="72"/>
      <c r="D40" s="72"/>
      <c r="E40" s="72"/>
      <c r="F40" s="72"/>
      <c r="G40" s="72"/>
      <c r="H40" s="72"/>
      <c r="I40" s="72"/>
      <c r="J40" s="72"/>
      <c r="K40" s="23"/>
      <c r="M40" s="66"/>
      <c r="N40" s="66"/>
      <c r="O40" s="66"/>
      <c r="P40" s="66"/>
      <c r="Q40" s="66"/>
      <c r="R40" s="67"/>
      <c r="S40" s="67"/>
      <c r="T40" s="63"/>
      <c r="U40" s="63"/>
      <c r="V40" s="63"/>
      <c r="W40" s="63"/>
      <c r="X40" s="63"/>
      <c r="Y40" s="63"/>
    </row>
    <row r="41" spans="1:25" s="5" customFormat="1" ht="13.8" x14ac:dyDescent="0.3">
      <c r="A41" s="23"/>
      <c r="B41" s="116" t="s">
        <v>43</v>
      </c>
      <c r="C41" s="116"/>
      <c r="D41" s="116"/>
      <c r="E41" s="116"/>
      <c r="F41" s="116"/>
      <c r="G41" s="116"/>
      <c r="H41" s="116"/>
      <c r="I41" s="116"/>
      <c r="J41" s="116"/>
      <c r="K41" s="23"/>
      <c r="M41" s="66"/>
      <c r="N41" s="66"/>
      <c r="O41" s="66"/>
      <c r="P41" s="66"/>
      <c r="Q41" s="66"/>
      <c r="R41" s="67"/>
      <c r="S41" s="67"/>
      <c r="T41" s="63"/>
      <c r="U41" s="63"/>
      <c r="V41" s="63"/>
      <c r="W41" s="63"/>
      <c r="X41" s="63"/>
      <c r="Y41" s="63"/>
    </row>
    <row r="42" spans="1:25" s="5" customFormat="1" ht="13.8" x14ac:dyDescent="0.3">
      <c r="A42" s="23"/>
      <c r="B42" s="116"/>
      <c r="C42" s="116"/>
      <c r="D42" s="116"/>
      <c r="E42" s="116"/>
      <c r="F42" s="116"/>
      <c r="G42" s="116"/>
      <c r="H42" s="116"/>
      <c r="I42" s="116"/>
      <c r="J42" s="116"/>
      <c r="K42" s="23"/>
      <c r="M42" s="66"/>
      <c r="N42" s="66"/>
      <c r="O42" s="66"/>
      <c r="P42" s="66"/>
      <c r="Q42" s="66"/>
      <c r="R42" s="67"/>
      <c r="S42" s="67"/>
      <c r="T42" s="63"/>
      <c r="U42" s="63"/>
      <c r="V42" s="63"/>
      <c r="W42" s="63"/>
      <c r="X42" s="63"/>
      <c r="Y42" s="63"/>
    </row>
    <row r="43" spans="1:25" s="5" customFormat="1" ht="13.8" x14ac:dyDescent="0.3">
      <c r="A43" s="23"/>
      <c r="B43" s="116"/>
      <c r="C43" s="116"/>
      <c r="D43" s="116"/>
      <c r="E43" s="116"/>
      <c r="F43" s="116"/>
      <c r="G43" s="116"/>
      <c r="H43" s="116"/>
      <c r="I43" s="116"/>
      <c r="J43" s="116"/>
      <c r="K43" s="23"/>
      <c r="M43" s="66"/>
      <c r="N43" s="66"/>
      <c r="O43" s="66"/>
      <c r="P43" s="66"/>
      <c r="Q43" s="66"/>
      <c r="R43" s="67"/>
      <c r="S43" s="67"/>
      <c r="T43" s="63"/>
      <c r="U43" s="63"/>
      <c r="V43" s="63"/>
      <c r="W43" s="63"/>
      <c r="X43" s="63"/>
      <c r="Y43" s="63"/>
    </row>
    <row r="44" spans="1:25" s="5" customFormat="1" ht="13.8" x14ac:dyDescent="0.3">
      <c r="A44" s="23"/>
      <c r="B44" s="72"/>
      <c r="C44" s="72"/>
      <c r="D44" s="72"/>
      <c r="E44" s="72"/>
      <c r="F44" s="72"/>
      <c r="G44" s="72"/>
      <c r="H44" s="72"/>
      <c r="I44" s="72"/>
      <c r="J44" s="72"/>
      <c r="K44" s="23"/>
      <c r="M44" s="66"/>
      <c r="N44" s="66"/>
      <c r="O44" s="66"/>
      <c r="P44" s="66"/>
      <c r="Q44" s="66"/>
      <c r="R44" s="67"/>
      <c r="S44" s="67"/>
      <c r="T44" s="63"/>
      <c r="U44" s="63"/>
      <c r="V44" s="63"/>
      <c r="W44" s="63"/>
      <c r="X44" s="63"/>
      <c r="Y44" s="63"/>
    </row>
    <row r="45" spans="1:25" s="5" customFormat="1" ht="12.75" customHeight="1" x14ac:dyDescent="0.3">
      <c r="A45" s="23"/>
      <c r="B45" s="116" t="s">
        <v>37</v>
      </c>
      <c r="C45" s="116"/>
      <c r="D45" s="116"/>
      <c r="E45" s="116"/>
      <c r="F45" s="116"/>
      <c r="G45" s="116"/>
      <c r="H45" s="116"/>
      <c r="I45" s="116"/>
      <c r="J45" s="116"/>
      <c r="K45" s="23"/>
      <c r="M45" s="66"/>
      <c r="N45" s="66"/>
      <c r="O45" s="66"/>
      <c r="P45" s="66"/>
      <c r="Q45" s="66"/>
      <c r="R45" s="67"/>
      <c r="S45" s="67"/>
      <c r="T45" s="63"/>
      <c r="U45" s="63"/>
      <c r="V45" s="63"/>
      <c r="W45" s="63"/>
      <c r="X45" s="63"/>
      <c r="Y45" s="63"/>
    </row>
    <row r="46" spans="1:25" s="5" customFormat="1" ht="13.8" x14ac:dyDescent="0.3">
      <c r="A46" s="23"/>
      <c r="B46" s="116"/>
      <c r="C46" s="116"/>
      <c r="D46" s="116"/>
      <c r="E46" s="116"/>
      <c r="F46" s="116"/>
      <c r="G46" s="116"/>
      <c r="H46" s="116"/>
      <c r="I46" s="116"/>
      <c r="J46" s="116"/>
      <c r="K46" s="23"/>
      <c r="M46" s="66"/>
      <c r="N46" s="66"/>
      <c r="O46" s="66"/>
      <c r="P46" s="66"/>
      <c r="Q46" s="66"/>
      <c r="R46" s="67"/>
      <c r="S46" s="67"/>
      <c r="T46" s="63"/>
      <c r="U46" s="63"/>
      <c r="V46" s="63"/>
      <c r="W46" s="63"/>
      <c r="X46" s="63"/>
      <c r="Y46" s="63"/>
    </row>
    <row r="47" spans="1:25" s="5" customFormat="1" ht="13.8" x14ac:dyDescent="0.3">
      <c r="A47" s="23"/>
      <c r="B47" s="116"/>
      <c r="C47" s="116"/>
      <c r="D47" s="116"/>
      <c r="E47" s="116"/>
      <c r="F47" s="116"/>
      <c r="G47" s="116"/>
      <c r="H47" s="116"/>
      <c r="I47" s="116"/>
      <c r="J47" s="116"/>
      <c r="K47" s="23"/>
      <c r="M47" s="66"/>
      <c r="N47" s="66"/>
      <c r="O47" s="66"/>
      <c r="P47" s="66"/>
      <c r="Q47" s="66"/>
      <c r="R47" s="67"/>
      <c r="S47" s="67"/>
      <c r="T47" s="63"/>
      <c r="U47" s="63"/>
      <c r="V47" s="63"/>
      <c r="W47" s="63"/>
      <c r="X47" s="63"/>
      <c r="Y47" s="63"/>
    </row>
    <row r="48" spans="1:25" s="5" customFormat="1" ht="12.75" customHeight="1" x14ac:dyDescent="0.3">
      <c r="A48" s="23"/>
      <c r="B48" s="116"/>
      <c r="C48" s="116"/>
      <c r="D48" s="116"/>
      <c r="E48" s="116"/>
      <c r="F48" s="116"/>
      <c r="G48" s="116"/>
      <c r="H48" s="116"/>
      <c r="I48" s="116"/>
      <c r="J48" s="116"/>
      <c r="K48" s="23"/>
      <c r="M48" s="66"/>
      <c r="N48" s="66"/>
      <c r="O48" s="66"/>
      <c r="P48" s="66"/>
      <c r="Q48" s="66"/>
      <c r="R48" s="67"/>
      <c r="S48" s="67"/>
      <c r="T48" s="63"/>
      <c r="U48" s="63"/>
      <c r="V48" s="63"/>
      <c r="W48" s="63"/>
      <c r="X48" s="63"/>
      <c r="Y48" s="63"/>
    </row>
    <row r="49" spans="1:25" s="5" customFormat="1" ht="13.8" x14ac:dyDescent="0.3">
      <c r="A49" s="23"/>
      <c r="B49" s="23" t="s">
        <v>44</v>
      </c>
      <c r="C49" s="23"/>
      <c r="D49" s="23"/>
      <c r="E49" s="23"/>
      <c r="F49" s="23"/>
      <c r="G49" s="23"/>
      <c r="H49" s="23"/>
      <c r="I49" s="23"/>
      <c r="J49" s="23"/>
      <c r="K49" s="23"/>
      <c r="M49" s="66"/>
      <c r="N49" s="66"/>
      <c r="O49" s="66"/>
      <c r="P49" s="66"/>
      <c r="Q49" s="66"/>
      <c r="R49" s="67"/>
      <c r="S49" s="67"/>
      <c r="T49" s="63"/>
      <c r="U49" s="63"/>
      <c r="V49" s="63"/>
      <c r="W49" s="63"/>
      <c r="X49" s="63"/>
      <c r="Y49" s="63"/>
    </row>
    <row r="50" spans="1:25" s="5" customFormat="1" ht="13.8" x14ac:dyDescent="0.3">
      <c r="A50" s="23"/>
      <c r="B50" s="23"/>
      <c r="C50" s="23"/>
      <c r="D50" s="23"/>
      <c r="F50" s="95" t="s">
        <v>50</v>
      </c>
      <c r="G50" s="71"/>
      <c r="H50" s="23"/>
      <c r="I50" s="23"/>
      <c r="J50" s="23"/>
      <c r="K50" s="23"/>
      <c r="M50" s="66"/>
      <c r="N50" s="66"/>
      <c r="O50" s="66"/>
      <c r="P50" s="66"/>
      <c r="Q50" s="66"/>
      <c r="R50" s="67"/>
      <c r="S50" s="67"/>
      <c r="T50" s="63"/>
      <c r="U50" s="63"/>
      <c r="V50" s="63"/>
      <c r="W50" s="63"/>
      <c r="X50" s="63"/>
      <c r="Y50" s="63"/>
    </row>
    <row r="51" spans="1:25" s="5" customFormat="1" ht="13.8" x14ac:dyDescent="0.3">
      <c r="A51" s="23"/>
      <c r="B51" s="23"/>
      <c r="C51" s="23"/>
      <c r="D51" s="23"/>
      <c r="E51" s="23"/>
      <c r="F51" s="23"/>
      <c r="G51" s="23"/>
      <c r="H51" s="23"/>
      <c r="I51" s="23"/>
      <c r="J51" s="23"/>
      <c r="K51" s="23"/>
      <c r="M51" s="66"/>
      <c r="N51" s="66"/>
      <c r="O51" s="66"/>
      <c r="P51" s="66"/>
      <c r="Q51" s="66"/>
      <c r="R51" s="67"/>
      <c r="S51" s="67"/>
      <c r="T51" s="63"/>
      <c r="U51" s="63"/>
      <c r="V51" s="63"/>
      <c r="W51" s="63"/>
      <c r="X51" s="63"/>
      <c r="Y51" s="63"/>
    </row>
    <row r="52" spans="1:25" s="5" customFormat="1" ht="12.75" customHeight="1" x14ac:dyDescent="0.3">
      <c r="A52" s="23"/>
      <c r="B52" s="24" t="s">
        <v>45</v>
      </c>
      <c r="C52" s="23"/>
      <c r="D52" s="23"/>
      <c r="E52" s="23"/>
      <c r="F52" s="23"/>
      <c r="G52" s="23"/>
      <c r="H52" s="23"/>
      <c r="I52" s="23"/>
      <c r="J52" s="23"/>
      <c r="K52" s="23"/>
      <c r="M52" s="66"/>
      <c r="N52" s="66"/>
      <c r="O52" s="66"/>
      <c r="P52" s="66"/>
      <c r="Q52" s="66"/>
      <c r="R52" s="67"/>
      <c r="S52" s="67"/>
      <c r="T52" s="63"/>
      <c r="U52" s="63"/>
      <c r="V52" s="63"/>
      <c r="W52" s="63"/>
      <c r="X52" s="63"/>
      <c r="Y52" s="63"/>
    </row>
    <row r="53" spans="1:25" s="5" customFormat="1" ht="13.8" x14ac:dyDescent="0.3">
      <c r="A53" s="23"/>
      <c r="B53" s="23"/>
      <c r="C53" s="23"/>
      <c r="D53" s="23"/>
      <c r="E53" s="23"/>
      <c r="F53" s="23"/>
      <c r="G53" s="23"/>
      <c r="H53" s="23"/>
      <c r="I53" s="23"/>
      <c r="J53" s="23"/>
      <c r="K53" s="23"/>
      <c r="M53" s="66"/>
      <c r="N53" s="66"/>
      <c r="O53" s="66"/>
      <c r="P53" s="66"/>
      <c r="Q53" s="66"/>
      <c r="R53" s="67"/>
      <c r="S53" s="67"/>
      <c r="T53" s="63"/>
      <c r="U53" s="63"/>
      <c r="V53" s="63"/>
      <c r="W53" s="63"/>
      <c r="X53" s="63"/>
      <c r="Y53" s="63"/>
    </row>
    <row r="54" spans="1:25" s="5" customFormat="1" ht="13.8" x14ac:dyDescent="0.3">
      <c r="A54" s="23"/>
      <c r="B54" s="117" t="s">
        <v>46</v>
      </c>
      <c r="C54" s="117"/>
      <c r="D54" s="117"/>
      <c r="E54" s="117"/>
      <c r="F54" s="117"/>
      <c r="G54" s="117"/>
      <c r="H54" s="117"/>
      <c r="I54" s="117"/>
      <c r="J54" s="117"/>
      <c r="K54" s="23"/>
      <c r="M54" s="66"/>
      <c r="N54" s="66"/>
      <c r="O54" s="66"/>
      <c r="P54" s="66"/>
      <c r="Q54" s="66"/>
      <c r="R54" s="67"/>
      <c r="S54" s="67"/>
      <c r="T54" s="63"/>
      <c r="U54" s="63"/>
      <c r="V54" s="63"/>
      <c r="W54" s="63"/>
      <c r="X54" s="63"/>
      <c r="Y54" s="63"/>
    </row>
    <row r="55" spans="1:25" s="5" customFormat="1" ht="13.8" x14ac:dyDescent="0.3">
      <c r="A55" s="23"/>
      <c r="B55" s="117"/>
      <c r="C55" s="117"/>
      <c r="D55" s="117"/>
      <c r="E55" s="117"/>
      <c r="F55" s="117"/>
      <c r="G55" s="117"/>
      <c r="H55" s="117"/>
      <c r="I55" s="117"/>
      <c r="J55" s="117"/>
      <c r="K55" s="23"/>
      <c r="M55" s="66"/>
      <c r="N55" s="66"/>
      <c r="O55" s="66"/>
      <c r="P55" s="66"/>
      <c r="Q55" s="66"/>
      <c r="R55" s="67"/>
      <c r="S55" s="67"/>
      <c r="T55" s="63"/>
      <c r="U55" s="63"/>
      <c r="V55" s="63"/>
      <c r="W55" s="63"/>
      <c r="X55" s="63"/>
      <c r="Y55" s="63"/>
    </row>
    <row r="56" spans="1:25" s="5" customFormat="1" ht="13.8" x14ac:dyDescent="0.3">
      <c r="A56" s="23"/>
      <c r="B56" s="117"/>
      <c r="C56" s="117"/>
      <c r="D56" s="117"/>
      <c r="E56" s="117"/>
      <c r="F56" s="117"/>
      <c r="G56" s="117"/>
      <c r="H56" s="117"/>
      <c r="I56" s="117"/>
      <c r="J56" s="117"/>
      <c r="K56" s="23"/>
      <c r="M56" s="66"/>
      <c r="N56" s="66"/>
      <c r="O56"/>
      <c r="P56" s="66"/>
      <c r="Q56" s="66"/>
      <c r="R56" s="67"/>
      <c r="S56" s="67"/>
      <c r="T56" s="63"/>
      <c r="U56" s="63"/>
      <c r="V56" s="63"/>
      <c r="W56" s="63"/>
      <c r="X56" s="63"/>
      <c r="Y56" s="63"/>
    </row>
    <row r="57" spans="1:25" s="5" customFormat="1" ht="13.8" x14ac:dyDescent="0.3">
      <c r="A57" s="23"/>
      <c r="B57" s="23"/>
      <c r="C57" s="23"/>
      <c r="D57" s="23"/>
      <c r="F57" s="71"/>
      <c r="G57" s="23"/>
      <c r="H57" s="23"/>
      <c r="I57" s="23"/>
      <c r="J57" s="23"/>
      <c r="K57" s="23"/>
      <c r="M57" s="66"/>
      <c r="N57" s="66"/>
      <c r="O57" s="66"/>
      <c r="P57" s="66"/>
      <c r="Q57" s="66"/>
      <c r="R57" s="67"/>
      <c r="S57" s="67"/>
      <c r="T57" s="63"/>
      <c r="U57" s="63"/>
      <c r="V57" s="63"/>
      <c r="W57" s="63"/>
      <c r="X57" s="63"/>
      <c r="Y57" s="63"/>
    </row>
    <row r="58" spans="1:25" s="5" customFormat="1" ht="13.8" x14ac:dyDescent="0.3">
      <c r="A58" s="23"/>
      <c r="B58" s="23"/>
      <c r="C58" s="23"/>
      <c r="D58" s="23"/>
      <c r="E58" s="23"/>
      <c r="F58" s="23"/>
      <c r="G58" s="23"/>
      <c r="H58" s="23"/>
      <c r="I58" s="23"/>
      <c r="J58" s="23"/>
      <c r="K58" s="23"/>
      <c r="M58" s="66"/>
      <c r="N58" s="66"/>
      <c r="O58" s="66"/>
      <c r="P58" s="66"/>
      <c r="Q58" s="66"/>
      <c r="R58" s="67"/>
      <c r="S58" s="67"/>
      <c r="T58" s="63"/>
      <c r="U58" s="63"/>
      <c r="V58" s="63"/>
      <c r="W58" s="63"/>
      <c r="X58" s="63"/>
      <c r="Y58" s="63"/>
    </row>
    <row r="59" spans="1:25" s="5" customFormat="1" ht="13.8" x14ac:dyDescent="0.3">
      <c r="K59" s="23"/>
      <c r="M59" s="66"/>
      <c r="N59" s="66"/>
      <c r="O59" s="96"/>
      <c r="P59" s="66"/>
      <c r="Q59" s="66"/>
      <c r="R59" s="67"/>
      <c r="S59" s="67"/>
      <c r="T59" s="63"/>
      <c r="U59" s="63"/>
      <c r="V59" s="63"/>
      <c r="W59" s="63"/>
      <c r="X59" s="63"/>
      <c r="Y59" s="63"/>
    </row>
    <row r="60" spans="1:25" s="5" customFormat="1" ht="13.8" x14ac:dyDescent="0.3">
      <c r="A60" s="23"/>
      <c r="B60" s="23" t="s">
        <v>47</v>
      </c>
      <c r="C60" s="23"/>
      <c r="D60" s="23"/>
      <c r="E60" s="23"/>
      <c r="F60" s="23"/>
      <c r="G60" s="23"/>
      <c r="H60" s="23"/>
      <c r="I60" s="23"/>
      <c r="J60" s="23"/>
      <c r="K60" s="23"/>
      <c r="M60" s="66"/>
      <c r="N60" s="66"/>
      <c r="O60" s="66"/>
      <c r="P60" s="66"/>
      <c r="Q60" s="66"/>
      <c r="R60" s="67"/>
      <c r="S60" s="67"/>
      <c r="T60" s="63"/>
      <c r="U60" s="63"/>
      <c r="V60" s="63"/>
      <c r="W60" s="63"/>
      <c r="X60" s="63"/>
      <c r="Y60" s="63"/>
    </row>
    <row r="61" spans="1:25" s="5" customFormat="1" ht="13.8" x14ac:dyDescent="0.3">
      <c r="A61" s="23"/>
      <c r="C61" s="23"/>
      <c r="D61" s="23"/>
      <c r="F61" s="95" t="s">
        <v>49</v>
      </c>
      <c r="G61" s="57"/>
      <c r="H61" s="23"/>
      <c r="I61" s="23"/>
      <c r="J61" s="23"/>
      <c r="K61" s="23"/>
      <c r="M61" s="66"/>
      <c r="N61" s="66"/>
      <c r="O61" s="66"/>
      <c r="P61" s="66"/>
      <c r="Q61" s="66"/>
      <c r="R61" s="67"/>
      <c r="S61" s="67"/>
      <c r="T61" s="63"/>
      <c r="U61" s="63"/>
      <c r="V61" s="63"/>
      <c r="W61" s="63"/>
      <c r="X61" s="63"/>
      <c r="Y61" s="63"/>
    </row>
    <row r="62" spans="1:25" s="5" customFormat="1" ht="13.8" x14ac:dyDescent="0.3">
      <c r="A62" s="23"/>
      <c r="B62" s="23"/>
      <c r="C62" s="23"/>
      <c r="D62" s="23"/>
      <c r="E62" s="23"/>
      <c r="F62" s="23"/>
      <c r="G62" s="23"/>
      <c r="H62" s="23"/>
      <c r="I62" s="23"/>
      <c r="J62" s="23"/>
      <c r="K62" s="23"/>
      <c r="M62" s="66"/>
      <c r="N62" s="66"/>
      <c r="O62" s="66"/>
      <c r="P62" s="66"/>
      <c r="Q62" s="66"/>
      <c r="R62" s="67"/>
      <c r="S62" s="67"/>
      <c r="T62" s="63"/>
      <c r="U62" s="63"/>
      <c r="V62" s="63"/>
      <c r="W62" s="63"/>
      <c r="X62" s="63"/>
      <c r="Y62" s="6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I7758"/>
  <sheetViews>
    <sheetView tabSelected="1" view="pageBreakPreview" zoomScale="85" zoomScaleNormal="100" zoomScaleSheetLayoutView="85" workbookViewId="0"/>
  </sheetViews>
  <sheetFormatPr defaultColWidth="9.109375" defaultRowHeight="15.6" x14ac:dyDescent="0.3"/>
  <cols>
    <col min="1" max="1" width="9.109375" style="25"/>
    <col min="2" max="2" width="9.33203125" style="25" bestFit="1" customWidth="1"/>
    <col min="3" max="3" width="9.5546875" style="25" bestFit="1" customWidth="1"/>
    <col min="4" max="7" width="9.109375" style="25"/>
    <col min="8" max="8" width="9.109375" style="25" customWidth="1"/>
    <col min="9"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52</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53</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AA-SM-517</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3"/>
      <c r="B12" s="21" t="str">
        <f>$G$4</f>
        <v>LOADS - LANDING GEAR SPIN-UP AND SPRING-BACK LOADS</v>
      </c>
      <c r="C12" s="74"/>
      <c r="D12" s="74"/>
      <c r="E12" s="75"/>
      <c r="F12" s="74"/>
      <c r="G12" s="74"/>
      <c r="H12" s="74"/>
      <c r="I12" s="74"/>
      <c r="J12" s="74"/>
      <c r="K12" s="74"/>
      <c r="L12" s="30"/>
      <c r="M12" s="37"/>
      <c r="N12" s="38"/>
      <c r="O12" s="38"/>
      <c r="P12" s="38"/>
      <c r="Q12" s="38"/>
      <c r="R12" s="37"/>
      <c r="S12" s="37"/>
      <c r="T12" s="39"/>
    </row>
    <row r="13" spans="1:35" s="26" customFormat="1" ht="13.8" x14ac:dyDescent="0.3">
      <c r="A13" s="78"/>
      <c r="B13" s="119" t="s">
        <v>54</v>
      </c>
      <c r="C13" s="119"/>
      <c r="D13" s="78"/>
      <c r="E13" s="78"/>
      <c r="F13" s="78"/>
      <c r="G13" s="78"/>
      <c r="H13" s="78"/>
      <c r="I13" s="78"/>
      <c r="J13" s="78"/>
      <c r="K13" s="78"/>
      <c r="L13" s="29"/>
      <c r="M13" s="27"/>
      <c r="N13" s="27"/>
      <c r="O13" s="27"/>
      <c r="P13" s="27"/>
      <c r="Q13" s="27"/>
      <c r="R13" s="27"/>
      <c r="S13" s="27"/>
      <c r="T13" s="27"/>
    </row>
    <row r="14" spans="1:35" s="26" customFormat="1" ht="13.8" x14ac:dyDescent="0.3">
      <c r="A14" s="76"/>
      <c r="B14" s="76" t="s">
        <v>62</v>
      </c>
      <c r="C14" s="76"/>
      <c r="D14" s="76"/>
      <c r="E14" s="76"/>
      <c r="F14" s="76"/>
      <c r="G14" s="76"/>
      <c r="H14" s="76"/>
      <c r="I14" s="76"/>
      <c r="J14" s="76"/>
      <c r="K14" s="76"/>
      <c r="M14" s="27"/>
      <c r="N14" s="27"/>
      <c r="O14" s="27"/>
      <c r="P14" s="27"/>
      <c r="Q14" s="27"/>
      <c r="R14" s="27"/>
      <c r="S14" s="27"/>
      <c r="T14" s="27"/>
    </row>
    <row r="15" spans="1:35" s="26" customFormat="1" ht="13.8" x14ac:dyDescent="0.3">
      <c r="A15" s="76"/>
      <c r="B15" s="78"/>
      <c r="C15" s="76"/>
      <c r="D15" s="79"/>
      <c r="E15" s="76"/>
      <c r="F15" s="78"/>
      <c r="G15" s="79"/>
      <c r="H15" s="83"/>
      <c r="I15" s="76"/>
      <c r="J15" s="76"/>
      <c r="K15" s="76"/>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3">
      <c r="A16" s="76"/>
      <c r="B16" s="78"/>
      <c r="C16" s="76"/>
      <c r="D16" s="79"/>
      <c r="E16" s="76"/>
      <c r="F16" s="78"/>
      <c r="G16" s="100"/>
      <c r="H16" s="101"/>
      <c r="I16" s="76"/>
      <c r="J16" s="76"/>
      <c r="K16" s="76"/>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A17" s="76"/>
      <c r="B17" s="76"/>
      <c r="C17" s="76"/>
      <c r="D17" s="79"/>
      <c r="E17" s="76"/>
      <c r="F17" s="80"/>
      <c r="G17" s="83"/>
      <c r="H17" s="76"/>
      <c r="I17" s="76"/>
      <c r="J17" s="76"/>
      <c r="K17" s="76"/>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80"/>
      <c r="B18" s="89" t="s">
        <v>55</v>
      </c>
      <c r="C18" s="81"/>
      <c r="D18" s="76"/>
      <c r="E18" s="76"/>
      <c r="F18" s="80"/>
      <c r="G18" s="80"/>
      <c r="H18" s="76"/>
      <c r="I18" s="76"/>
      <c r="J18" s="76"/>
      <c r="K18" s="76"/>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5" x14ac:dyDescent="0.35">
      <c r="A19" s="76"/>
      <c r="B19" s="83" t="s">
        <v>57</v>
      </c>
      <c r="C19" s="104">
        <f>14/12*0.8</f>
        <v>0.93333333333333346</v>
      </c>
      <c r="D19" s="76" t="s">
        <v>67</v>
      </c>
      <c r="E19" s="76"/>
      <c r="F19" s="76"/>
      <c r="G19" s="79"/>
      <c r="H19" s="80"/>
      <c r="I19" s="76"/>
      <c r="J19" s="76"/>
      <c r="K19" s="76"/>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6"/>
      <c r="D20" s="28" t="s">
        <v>90</v>
      </c>
      <c r="E20" s="76"/>
      <c r="F20" s="76"/>
      <c r="G20" s="79"/>
      <c r="H20" s="80"/>
      <c r="I20" s="76"/>
      <c r="J20" s="76"/>
      <c r="K20" s="76"/>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5" x14ac:dyDescent="0.35">
      <c r="A21" s="82"/>
      <c r="B21" s="83" t="s">
        <v>58</v>
      </c>
      <c r="C21" s="105">
        <v>1</v>
      </c>
      <c r="D21" s="89" t="s">
        <v>66</v>
      </c>
      <c r="E21" s="76"/>
      <c r="F21" s="85"/>
      <c r="G21" s="79"/>
      <c r="H21" s="98"/>
      <c r="I21" s="80"/>
      <c r="J21" s="80"/>
      <c r="K21" s="76"/>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3.8" x14ac:dyDescent="0.3">
      <c r="A22" s="82"/>
      <c r="D22" s="28" t="s">
        <v>102</v>
      </c>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5" x14ac:dyDescent="0.35">
      <c r="A23" s="82"/>
      <c r="B23" s="79" t="s">
        <v>59</v>
      </c>
      <c r="C23" s="106">
        <f>50*0.911344</f>
        <v>45.5672</v>
      </c>
      <c r="D23" s="103" t="s">
        <v>63</v>
      </c>
      <c r="E23" s="76"/>
      <c r="F23" s="85"/>
      <c r="G23" s="76"/>
      <c r="H23" s="85"/>
      <c r="I23" s="80"/>
      <c r="J23" s="80"/>
      <c r="K23" s="76"/>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5" x14ac:dyDescent="0.35">
      <c r="A24" s="76"/>
      <c r="B24" s="79" t="s">
        <v>60</v>
      </c>
      <c r="C24" s="106">
        <v>0</v>
      </c>
      <c r="D24" s="103" t="s">
        <v>64</v>
      </c>
      <c r="E24" s="76"/>
      <c r="F24" s="87"/>
      <c r="G24" s="79"/>
      <c r="H24" s="80"/>
      <c r="I24" s="80"/>
      <c r="J24" s="80"/>
      <c r="K24" s="76"/>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3.8" x14ac:dyDescent="0.3">
      <c r="A25" s="82"/>
      <c r="B25" s="102" t="s">
        <v>56</v>
      </c>
      <c r="C25" s="106">
        <v>0.8</v>
      </c>
      <c r="D25" s="103" t="s">
        <v>65</v>
      </c>
      <c r="E25" s="76"/>
      <c r="F25" s="87"/>
      <c r="G25" s="76"/>
      <c r="H25" s="99"/>
      <c r="I25" s="80"/>
      <c r="J25" s="80"/>
      <c r="K25" s="76"/>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5" x14ac:dyDescent="0.35">
      <c r="A26" s="82"/>
      <c r="B26" s="102" t="s">
        <v>61</v>
      </c>
      <c r="C26" s="106"/>
      <c r="D26" s="103" t="s">
        <v>103</v>
      </c>
      <c r="E26" s="76"/>
      <c r="F26" s="87"/>
      <c r="G26" s="79"/>
      <c r="H26" s="80"/>
      <c r="I26" s="80"/>
      <c r="J26" s="80"/>
      <c r="K26" s="76"/>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82"/>
      <c r="H27" s="80"/>
      <c r="I27" s="80"/>
      <c r="J27" s="80"/>
      <c r="K27" s="82"/>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76"/>
      <c r="B28" s="28" t="s">
        <v>95</v>
      </c>
      <c r="G28" s="28" t="s">
        <v>96</v>
      </c>
      <c r="K28" s="82"/>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5" x14ac:dyDescent="0.35">
      <c r="A29" s="76"/>
      <c r="B29" s="28" t="s">
        <v>68</v>
      </c>
      <c r="C29" s="83" t="s">
        <v>70</v>
      </c>
      <c r="D29" s="109">
        <f>8.5*0.03108094986069</f>
        <v>0.26418807381586501</v>
      </c>
      <c r="E29" s="89" t="s">
        <v>71</v>
      </c>
      <c r="G29" s="28" t="s">
        <v>68</v>
      </c>
      <c r="H29" s="83" t="s">
        <v>70</v>
      </c>
      <c r="I29" s="109">
        <f>8.5*0.03108094986069</f>
        <v>0.26418807381586501</v>
      </c>
      <c r="J29" s="89" t="s">
        <v>71</v>
      </c>
      <c r="K29" s="76"/>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5" x14ac:dyDescent="0.35">
      <c r="A30" s="76"/>
      <c r="B30" s="28" t="s">
        <v>69</v>
      </c>
      <c r="C30" s="83" t="s">
        <v>70</v>
      </c>
      <c r="D30" s="109">
        <f>39.29*0.03108094986069</f>
        <v>1.2211705200265099</v>
      </c>
      <c r="E30" s="89" t="s">
        <v>71</v>
      </c>
      <c r="G30" s="28" t="s">
        <v>69</v>
      </c>
      <c r="H30" s="83" t="s">
        <v>70</v>
      </c>
      <c r="I30" s="109">
        <f>39.29*0.03108094986069</f>
        <v>1.2211705200265099</v>
      </c>
      <c r="J30" s="89" t="s">
        <v>71</v>
      </c>
      <c r="K30" s="76"/>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3.8" x14ac:dyDescent="0.3">
      <c r="A31" s="76"/>
      <c r="B31" s="89" t="s">
        <v>72</v>
      </c>
      <c r="C31" s="81"/>
      <c r="D31" s="76"/>
      <c r="E31" s="76"/>
      <c r="F31" s="80"/>
      <c r="G31" s="89" t="s">
        <v>97</v>
      </c>
      <c r="H31" s="81"/>
      <c r="I31" s="76"/>
      <c r="J31" s="76"/>
      <c r="K31" s="76"/>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3.8" x14ac:dyDescent="0.3">
      <c r="A32" s="80"/>
      <c r="C32" s="110">
        <v>2</v>
      </c>
      <c r="D32" s="76"/>
      <c r="E32" s="76"/>
      <c r="F32" s="76"/>
      <c r="H32" s="110">
        <v>1</v>
      </c>
      <c r="I32" s="76"/>
      <c r="J32" s="76"/>
      <c r="K32" s="76"/>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3.8" x14ac:dyDescent="0.3">
      <c r="A33" s="76"/>
      <c r="K33" s="80"/>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3.8" x14ac:dyDescent="0.3">
      <c r="B34" s="28" t="s">
        <v>98</v>
      </c>
      <c r="H34" s="76"/>
      <c r="I34" s="76"/>
      <c r="J34" s="76"/>
      <c r="K34" s="76"/>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5" x14ac:dyDescent="0.35">
      <c r="A35" s="82"/>
      <c r="B35" s="83" t="s">
        <v>73</v>
      </c>
      <c r="C35" s="107" t="str">
        <f>[1]!xln(C36)</f>
        <v>(1.22 + 0.264) × 2</v>
      </c>
      <c r="D35" s="79"/>
      <c r="E35" s="76"/>
      <c r="G35" s="83" t="s">
        <v>99</v>
      </c>
      <c r="H35" s="107" t="str">
        <f>[1]!xln(H36)</f>
        <v>(1.22 + 0.264) × 1</v>
      </c>
      <c r="I35" s="79"/>
      <c r="K35" s="76"/>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82"/>
      <c r="B36" s="84"/>
      <c r="C36" s="108">
        <f>(D30+D29)*C32</f>
        <v>2.97071718768475</v>
      </c>
      <c r="D36" s="89" t="s">
        <v>71</v>
      </c>
      <c r="E36" s="76"/>
      <c r="F36" s="85"/>
      <c r="G36" s="84"/>
      <c r="H36" s="108">
        <f>(I30+I29)*H32</f>
        <v>1.485358593842375</v>
      </c>
      <c r="I36" s="76"/>
      <c r="J36" s="80"/>
      <c r="K36" s="76"/>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K37" s="76"/>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D38" s="120" t="s">
        <v>95</v>
      </c>
      <c r="E38" s="120"/>
      <c r="F38" s="114"/>
      <c r="G38" s="114"/>
      <c r="H38" s="114"/>
      <c r="I38" s="120" t="s">
        <v>96</v>
      </c>
      <c r="J38" s="120"/>
      <c r="K38" s="76"/>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D39" s="115" t="s">
        <v>93</v>
      </c>
      <c r="E39" s="114" t="s">
        <v>94</v>
      </c>
      <c r="F39" s="114"/>
      <c r="G39" s="114"/>
      <c r="H39" s="114"/>
      <c r="I39" s="115" t="s">
        <v>93</v>
      </c>
      <c r="J39" s="114" t="s">
        <v>94</v>
      </c>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5" x14ac:dyDescent="0.35">
      <c r="A40" s="76"/>
      <c r="B40" s="77" t="s">
        <v>74</v>
      </c>
      <c r="C40" s="85"/>
      <c r="D40" s="113" t="s">
        <v>91</v>
      </c>
      <c r="E40" s="113" t="s">
        <v>92</v>
      </c>
      <c r="G40" s="77" t="s">
        <v>74</v>
      </c>
      <c r="I40" s="113" t="s">
        <v>91</v>
      </c>
      <c r="J40" s="113" t="s">
        <v>92</v>
      </c>
      <c r="K40" s="76"/>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3.8" x14ac:dyDescent="0.3">
      <c r="A41" s="82"/>
      <c r="B41" s="114"/>
      <c r="C41" s="114"/>
      <c r="D41" s="115" t="s">
        <v>89</v>
      </c>
      <c r="E41" s="115" t="s">
        <v>89</v>
      </c>
      <c r="G41" s="114"/>
      <c r="I41" s="115" t="s">
        <v>89</v>
      </c>
      <c r="J41" s="115" t="s">
        <v>89</v>
      </c>
      <c r="K41" s="76"/>
      <c r="L41" s="30"/>
      <c r="M41" s="27"/>
      <c r="N41" s="27"/>
      <c r="O41" s="27"/>
      <c r="P41" s="27"/>
      <c r="Q41" s="27"/>
      <c r="R41" s="27"/>
      <c r="S41" s="27"/>
      <c r="T41" s="27"/>
      <c r="U41" s="30"/>
      <c r="V41" s="40"/>
      <c r="W41" s="40"/>
      <c r="X41" s="30"/>
      <c r="Y41" s="5"/>
      <c r="Z41" s="5"/>
      <c r="AA41" s="5"/>
      <c r="AB41" s="5"/>
      <c r="AC41" s="5"/>
      <c r="AD41" s="5"/>
      <c r="AE41" s="5"/>
      <c r="AF41" s="5"/>
      <c r="AG41" s="5"/>
      <c r="AH41" s="5"/>
      <c r="AI41" s="5"/>
    </row>
    <row r="42" spans="1:35" s="28" customFormat="1" ht="13.8" x14ac:dyDescent="0.3">
      <c r="A42" s="82"/>
      <c r="B42" s="28" t="s">
        <v>75</v>
      </c>
      <c r="D42" s="111">
        <v>27813.847020960726</v>
      </c>
      <c r="E42" s="88">
        <f t="shared" ref="E42:E55" si="0">1/$C$19*SQRT(2/$C$21*$C$36*($C$23-$C$24)*$C$25*D42)</f>
        <v>2629.7264314777149</v>
      </c>
      <c r="G42" s="28" t="s">
        <v>75</v>
      </c>
      <c r="I42" s="111">
        <v>8968</v>
      </c>
      <c r="J42" s="88">
        <f t="shared" ref="J42:J49" si="1">1/$C$19*SQRT(2/$C$21*$C$36*($C$23-$C$24)*$C$25*I42)</f>
        <v>1493.2338985221386</v>
      </c>
      <c r="K42" s="76"/>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3.8" x14ac:dyDescent="0.3">
      <c r="A43" s="82"/>
      <c r="B43" s="28" t="s">
        <v>76</v>
      </c>
      <c r="C43" s="86"/>
      <c r="D43" s="111">
        <v>27813.847020960726</v>
      </c>
      <c r="E43" s="88">
        <f t="shared" si="0"/>
        <v>2629.7264314777149</v>
      </c>
      <c r="G43" s="28" t="s">
        <v>76</v>
      </c>
      <c r="I43" s="111">
        <v>8968</v>
      </c>
      <c r="J43" s="88">
        <f t="shared" si="1"/>
        <v>1493.2338985221386</v>
      </c>
      <c r="K43" s="82"/>
      <c r="L43" s="30"/>
      <c r="M43" s="27"/>
      <c r="N43" s="27"/>
      <c r="O43" s="27"/>
      <c r="P43" s="27"/>
      <c r="Q43" s="27"/>
      <c r="R43" s="27"/>
      <c r="S43" s="27"/>
      <c r="T43" s="27"/>
      <c r="U43" s="30"/>
      <c r="V43" s="40"/>
      <c r="W43" s="40"/>
      <c r="X43" s="30"/>
      <c r="Z43" s="5"/>
      <c r="AA43" s="40"/>
      <c r="AB43" s="5"/>
      <c r="AC43" s="5"/>
      <c r="AD43" s="5"/>
      <c r="AE43" s="5"/>
      <c r="AF43" s="5"/>
      <c r="AG43" s="5"/>
      <c r="AH43" s="5"/>
      <c r="AI43" s="51"/>
    </row>
    <row r="44" spans="1:35" s="28" customFormat="1" ht="13.8" x14ac:dyDescent="0.3">
      <c r="A44" s="82"/>
      <c r="B44" s="28" t="s">
        <v>77</v>
      </c>
      <c r="C44" s="86"/>
      <c r="D44" s="111">
        <v>37057.641739130435</v>
      </c>
      <c r="E44" s="88">
        <f t="shared" si="0"/>
        <v>3035.4209683818208</v>
      </c>
      <c r="G44" s="28" t="s">
        <v>100</v>
      </c>
      <c r="H44" s="88"/>
      <c r="I44" s="111">
        <v>3950</v>
      </c>
      <c r="J44" s="88">
        <f t="shared" si="1"/>
        <v>991.01125876988215</v>
      </c>
      <c r="K44" s="82"/>
      <c r="L44" s="30"/>
      <c r="M44" s="27"/>
      <c r="N44" s="27"/>
      <c r="O44" s="27"/>
      <c r="P44" s="27"/>
      <c r="Q44" s="27"/>
      <c r="R44" s="27"/>
      <c r="S44" s="27"/>
      <c r="T44" s="27"/>
      <c r="U44" s="30"/>
      <c r="V44" s="40"/>
      <c r="W44" s="40"/>
      <c r="X44" s="30"/>
      <c r="Z44" s="18"/>
      <c r="AA44" s="40"/>
      <c r="AB44" s="5"/>
      <c r="AC44" s="5"/>
      <c r="AD44" s="5"/>
      <c r="AE44" s="5"/>
      <c r="AF44" s="5"/>
      <c r="AG44" s="5"/>
      <c r="AH44" s="5"/>
      <c r="AI44" s="51"/>
    </row>
    <row r="45" spans="1:35" s="28" customFormat="1" ht="13.8" x14ac:dyDescent="0.3">
      <c r="A45" s="83"/>
      <c r="B45" s="28" t="s">
        <v>78</v>
      </c>
      <c r="C45" s="90"/>
      <c r="D45" s="111">
        <v>37057.641739130435</v>
      </c>
      <c r="E45" s="88">
        <f t="shared" si="0"/>
        <v>3035.4209683818208</v>
      </c>
      <c r="G45" s="28" t="s">
        <v>100</v>
      </c>
      <c r="H45" s="88"/>
      <c r="I45" s="111">
        <v>3950</v>
      </c>
      <c r="J45" s="88">
        <f t="shared" si="1"/>
        <v>991.01125876988215</v>
      </c>
      <c r="K45" s="76"/>
      <c r="L45" s="30"/>
      <c r="M45" s="27"/>
      <c r="N45" s="27"/>
      <c r="O45" s="27"/>
      <c r="P45" s="27"/>
      <c r="Q45" s="27"/>
      <c r="R45" s="27"/>
      <c r="S45" s="27"/>
      <c r="T45" s="27"/>
      <c r="U45" s="30"/>
      <c r="V45" s="40"/>
      <c r="W45" s="40"/>
      <c r="X45" s="30"/>
      <c r="Z45" s="5"/>
      <c r="AA45" s="40"/>
      <c r="AB45" s="5"/>
      <c r="AC45" s="5"/>
      <c r="AD45" s="5"/>
      <c r="AE45" s="5"/>
      <c r="AF45" s="5"/>
      <c r="AG45" s="5"/>
      <c r="AH45" s="5"/>
      <c r="AI45" s="51"/>
    </row>
    <row r="46" spans="1:35" s="28" customFormat="1" ht="13.8" x14ac:dyDescent="0.3">
      <c r="A46" s="76"/>
      <c r="B46" s="28" t="s">
        <v>79</v>
      </c>
      <c r="C46" s="91"/>
      <c r="D46" s="111">
        <v>37057.641739130435</v>
      </c>
      <c r="E46" s="88">
        <f t="shared" si="0"/>
        <v>3035.4209683818208</v>
      </c>
      <c r="G46" s="28" t="s">
        <v>100</v>
      </c>
      <c r="H46" s="88"/>
      <c r="I46" s="111">
        <v>3950</v>
      </c>
      <c r="J46" s="88">
        <f t="shared" si="1"/>
        <v>991.01125876988215</v>
      </c>
      <c r="K46" s="76"/>
      <c r="L46" s="30"/>
      <c r="M46" s="27"/>
      <c r="N46" s="27"/>
      <c r="O46" s="27"/>
      <c r="P46" s="27"/>
      <c r="Q46" s="27"/>
      <c r="R46" s="27"/>
      <c r="S46" s="27"/>
      <c r="T46" s="27"/>
      <c r="U46" s="30"/>
      <c r="V46" s="40"/>
      <c r="W46" s="40"/>
      <c r="X46" s="30"/>
      <c r="Z46" s="5"/>
      <c r="AA46" s="40"/>
      <c r="AB46" s="5"/>
      <c r="AC46" s="5"/>
      <c r="AD46" s="5"/>
      <c r="AE46" s="5"/>
      <c r="AF46" s="5"/>
      <c r="AG46" s="5"/>
      <c r="AH46" s="5"/>
      <c r="AI46" s="5"/>
    </row>
    <row r="47" spans="1:35" s="28" customFormat="1" ht="13.8" x14ac:dyDescent="0.3">
      <c r="A47" s="76"/>
      <c r="B47" s="28" t="s">
        <v>80</v>
      </c>
      <c r="C47" s="90"/>
      <c r="D47" s="111">
        <v>37057.641739130435</v>
      </c>
      <c r="E47" s="88">
        <f t="shared" si="0"/>
        <v>3035.4209683818208</v>
      </c>
      <c r="G47" s="28" t="s">
        <v>101</v>
      </c>
      <c r="H47" s="88"/>
      <c r="I47" s="111">
        <v>3950</v>
      </c>
      <c r="J47" s="88">
        <f t="shared" si="1"/>
        <v>991.01125876988215</v>
      </c>
      <c r="K47" s="76"/>
      <c r="L47" s="30"/>
      <c r="M47" s="27"/>
      <c r="N47" s="27"/>
      <c r="O47" s="27"/>
      <c r="P47" s="27"/>
      <c r="Q47" s="27"/>
      <c r="R47" s="27"/>
      <c r="S47" s="27"/>
      <c r="T47" s="27"/>
      <c r="U47" s="30"/>
      <c r="V47" s="40"/>
      <c r="W47" s="40"/>
      <c r="X47" s="30"/>
      <c r="Z47" s="5"/>
      <c r="AA47" s="5"/>
      <c r="AB47" s="5"/>
      <c r="AC47" s="5"/>
      <c r="AD47" s="5"/>
      <c r="AE47" s="5"/>
      <c r="AF47" s="5"/>
      <c r="AG47" s="5"/>
      <c r="AH47" s="51"/>
      <c r="AI47" s="5"/>
    </row>
    <row r="48" spans="1:35" s="28" customFormat="1" ht="13.8" x14ac:dyDescent="0.3">
      <c r="A48" s="76"/>
      <c r="B48" s="28" t="s">
        <v>81</v>
      </c>
      <c r="C48" s="92"/>
      <c r="D48" s="111">
        <v>27813.847020960726</v>
      </c>
      <c r="E48" s="88">
        <f t="shared" si="0"/>
        <v>2629.7264314777149</v>
      </c>
      <c r="G48" s="28" t="s">
        <v>101</v>
      </c>
      <c r="H48" s="88"/>
      <c r="I48" s="111">
        <v>3950</v>
      </c>
      <c r="J48" s="88">
        <f t="shared" si="1"/>
        <v>991.01125876988215</v>
      </c>
      <c r="K48" s="76"/>
      <c r="L48" s="30"/>
      <c r="M48" s="27"/>
      <c r="N48" s="27"/>
      <c r="O48" s="27"/>
      <c r="P48" s="27"/>
      <c r="Q48" s="27"/>
      <c r="R48" s="27"/>
      <c r="S48" s="27"/>
      <c r="T48" s="27"/>
      <c r="U48" s="30"/>
      <c r="V48" s="40"/>
      <c r="W48" s="40"/>
      <c r="X48" s="30"/>
      <c r="Z48" s="5"/>
      <c r="AA48" s="55"/>
      <c r="AB48" s="5"/>
      <c r="AC48" s="5"/>
      <c r="AD48" s="5"/>
      <c r="AE48" s="5"/>
      <c r="AF48" s="5"/>
      <c r="AG48" s="5"/>
      <c r="AH48" s="5"/>
      <c r="AI48" s="5"/>
    </row>
    <row r="49" spans="1:35" s="28" customFormat="1" ht="13.8" x14ac:dyDescent="0.3">
      <c r="A49" s="76"/>
      <c r="B49" s="28" t="s">
        <v>82</v>
      </c>
      <c r="C49" s="93"/>
      <c r="D49" s="111">
        <v>37057.641739130435</v>
      </c>
      <c r="E49" s="88">
        <f t="shared" si="0"/>
        <v>3035.4209683818208</v>
      </c>
      <c r="G49" s="28" t="s">
        <v>101</v>
      </c>
      <c r="H49" s="88"/>
      <c r="I49" s="111">
        <v>3950</v>
      </c>
      <c r="J49" s="88">
        <f t="shared" si="1"/>
        <v>991.01125876988215</v>
      </c>
      <c r="K49" s="76"/>
      <c r="L49" s="30"/>
      <c r="M49" s="27"/>
      <c r="N49" s="27"/>
      <c r="O49" s="27"/>
      <c r="P49" s="27"/>
      <c r="Q49" s="27"/>
      <c r="R49" s="27"/>
      <c r="S49" s="27"/>
      <c r="T49" s="27"/>
      <c r="U49" s="30"/>
      <c r="V49" s="40"/>
      <c r="W49" s="40"/>
      <c r="X49" s="30"/>
      <c r="Z49" s="5"/>
      <c r="AA49" s="41"/>
      <c r="AB49" s="5"/>
      <c r="AC49" s="5"/>
      <c r="AD49" s="5"/>
      <c r="AE49" s="5"/>
      <c r="AF49" s="5"/>
      <c r="AG49" s="5"/>
      <c r="AH49" s="5"/>
      <c r="AI49" s="5"/>
    </row>
    <row r="50" spans="1:35" s="28" customFormat="1" ht="13.8" x14ac:dyDescent="0.3">
      <c r="A50" s="76"/>
      <c r="B50" s="28" t="s">
        <v>83</v>
      </c>
      <c r="C50" s="77"/>
      <c r="D50" s="111">
        <v>27813.847020960726</v>
      </c>
      <c r="E50" s="88">
        <f t="shared" si="0"/>
        <v>2629.7264314777149</v>
      </c>
      <c r="G50" s="112"/>
      <c r="H50" s="76"/>
      <c r="I50" s="85"/>
      <c r="J50" s="76"/>
      <c r="K50" s="76"/>
      <c r="L50" s="30"/>
      <c r="M50" s="27"/>
      <c r="N50" s="27"/>
      <c r="O50" s="27"/>
      <c r="P50" s="27"/>
      <c r="Q50" s="27"/>
      <c r="R50" s="27"/>
      <c r="S50" s="27"/>
      <c r="T50" s="27"/>
      <c r="U50" s="30"/>
      <c r="V50" s="40"/>
      <c r="W50" s="40"/>
      <c r="X50" s="30"/>
      <c r="Z50" s="18"/>
      <c r="AA50" s="41"/>
      <c r="AB50" s="5"/>
      <c r="AC50" s="5"/>
      <c r="AD50" s="5"/>
      <c r="AE50" s="5"/>
      <c r="AF50" s="5"/>
      <c r="AG50" s="5"/>
      <c r="AH50" s="5"/>
      <c r="AI50" s="5"/>
    </row>
    <row r="51" spans="1:35" s="28" customFormat="1" ht="13.8" x14ac:dyDescent="0.3">
      <c r="A51" s="76"/>
      <c r="B51" s="28" t="s">
        <v>84</v>
      </c>
      <c r="C51" s="85"/>
      <c r="D51" s="111">
        <v>37057.641739130435</v>
      </c>
      <c r="E51" s="88">
        <f t="shared" si="0"/>
        <v>3035.4209683818208</v>
      </c>
      <c r="G51" s="112"/>
      <c r="H51" s="76"/>
      <c r="I51" s="85"/>
      <c r="J51" s="76"/>
      <c r="K51" s="76"/>
      <c r="L51" s="30"/>
      <c r="M51" s="27"/>
      <c r="N51" s="27"/>
      <c r="O51" s="27"/>
      <c r="P51" s="27"/>
      <c r="Q51" s="27"/>
      <c r="R51" s="27"/>
      <c r="S51" s="27"/>
      <c r="T51" s="27"/>
      <c r="U51" s="30"/>
      <c r="V51" s="40"/>
      <c r="W51" s="40"/>
      <c r="X51" s="30"/>
      <c r="Z51" s="51"/>
      <c r="AA51" s="55"/>
      <c r="AB51" s="51"/>
      <c r="AC51" s="5"/>
      <c r="AD51" s="5"/>
      <c r="AE51" s="5"/>
      <c r="AF51" s="5"/>
      <c r="AG51" s="5"/>
      <c r="AH51" s="5"/>
      <c r="AI51" s="5"/>
    </row>
    <row r="52" spans="1:35" s="28" customFormat="1" ht="13.8" x14ac:dyDescent="0.3">
      <c r="A52" s="76"/>
      <c r="B52" s="28" t="s">
        <v>85</v>
      </c>
      <c r="C52" s="85"/>
      <c r="D52" s="111">
        <v>25763.483200000006</v>
      </c>
      <c r="E52" s="88">
        <f t="shared" si="0"/>
        <v>2530.942800112347</v>
      </c>
      <c r="G52" s="112"/>
      <c r="H52" s="85"/>
      <c r="I52" s="76"/>
      <c r="J52" s="76"/>
      <c r="K52" s="76"/>
      <c r="L52" s="30"/>
      <c r="M52" s="27"/>
      <c r="N52" s="27"/>
      <c r="O52" s="27"/>
      <c r="P52" s="27"/>
      <c r="Q52" s="27"/>
      <c r="R52" s="27"/>
      <c r="S52" s="27"/>
      <c r="T52" s="27"/>
      <c r="U52" s="30"/>
      <c r="V52" s="40"/>
      <c r="W52" s="40"/>
      <c r="X52" s="30"/>
      <c r="Z52" s="5"/>
      <c r="AA52" s="41"/>
      <c r="AB52" s="5"/>
      <c r="AC52" s="5"/>
      <c r="AD52" s="5"/>
      <c r="AE52" s="5"/>
      <c r="AF52" s="5"/>
      <c r="AG52" s="5"/>
      <c r="AH52" s="5"/>
      <c r="AI52" s="5"/>
    </row>
    <row r="53" spans="1:35" s="28" customFormat="1" ht="13.8" x14ac:dyDescent="0.3">
      <c r="A53" s="5"/>
      <c r="B53" s="28" t="s">
        <v>85</v>
      </c>
      <c r="C53" s="46"/>
      <c r="D53" s="111">
        <v>25763.483200000006</v>
      </c>
      <c r="E53" s="88">
        <f t="shared" si="0"/>
        <v>2530.942800112347</v>
      </c>
      <c r="G53" s="112"/>
      <c r="H53" s="46"/>
      <c r="I53" s="46"/>
      <c r="J53" s="5"/>
      <c r="K53" s="5"/>
      <c r="L53" s="30"/>
      <c r="M53" s="27"/>
      <c r="N53" s="27"/>
      <c r="O53" s="27"/>
      <c r="P53" s="27"/>
      <c r="Q53" s="27"/>
      <c r="R53" s="27"/>
      <c r="S53" s="27"/>
      <c r="T53" s="27"/>
      <c r="U53" s="30"/>
      <c r="V53" s="40"/>
      <c r="W53" s="40"/>
      <c r="X53" s="30"/>
      <c r="Z53" s="5"/>
      <c r="AA53" s="5"/>
      <c r="AB53" s="5"/>
      <c r="AC53" s="5"/>
      <c r="AD53" s="5"/>
      <c r="AE53" s="5"/>
      <c r="AF53" s="5"/>
      <c r="AG53" s="5"/>
      <c r="AH53" s="5"/>
      <c r="AI53" s="5"/>
    </row>
    <row r="54" spans="1:35" s="28" customFormat="1" ht="13.8" x14ac:dyDescent="0.3">
      <c r="A54" s="5"/>
      <c r="B54" s="28" t="s">
        <v>86</v>
      </c>
      <c r="C54" s="53"/>
      <c r="D54" s="111">
        <v>25763.483200000006</v>
      </c>
      <c r="E54" s="88">
        <f t="shared" si="0"/>
        <v>2530.942800112347</v>
      </c>
      <c r="G54" s="112"/>
      <c r="H54" s="49"/>
      <c r="I54" s="40"/>
      <c r="J54" s="47"/>
      <c r="K54" s="47"/>
      <c r="L54" s="30"/>
      <c r="M54" s="27"/>
      <c r="N54" s="27"/>
      <c r="O54" s="27"/>
      <c r="P54" s="27"/>
      <c r="Q54" s="27"/>
      <c r="R54" s="27"/>
      <c r="S54" s="27"/>
      <c r="T54" s="27"/>
      <c r="U54" s="30"/>
      <c r="V54" s="40"/>
      <c r="W54" s="40"/>
      <c r="X54" s="30"/>
    </row>
    <row r="55" spans="1:35" s="28" customFormat="1" ht="13.8" x14ac:dyDescent="0.3">
      <c r="A55" s="5"/>
      <c r="B55" s="28" t="s">
        <v>86</v>
      </c>
      <c r="C55" s="53"/>
      <c r="D55" s="111">
        <v>25763.483200000006</v>
      </c>
      <c r="E55" s="88">
        <f t="shared" si="0"/>
        <v>2530.942800112347</v>
      </c>
      <c r="G55" s="112"/>
      <c r="H55" s="49"/>
      <c r="I55" s="40"/>
      <c r="J55" s="47"/>
      <c r="K55" s="47"/>
      <c r="L55" s="30"/>
      <c r="M55" s="27"/>
      <c r="N55" s="27"/>
      <c r="O55" s="27"/>
      <c r="P55" s="27"/>
      <c r="Q55" s="27"/>
      <c r="R55" s="27"/>
      <c r="S55" s="27"/>
      <c r="T55" s="27"/>
      <c r="U55" s="30"/>
      <c r="V55" s="40"/>
      <c r="W55" s="40"/>
      <c r="X55" s="30"/>
    </row>
    <row r="56" spans="1:35" s="28" customFormat="1" ht="13.8" x14ac:dyDescent="0.3">
      <c r="A56" s="5"/>
      <c r="B56" s="28" t="s">
        <v>87</v>
      </c>
      <c r="C56" s="53"/>
      <c r="D56" s="111">
        <v>19226.480000000003</v>
      </c>
      <c r="E56" s="88">
        <f>C25*D56</f>
        <v>15381.184000000003</v>
      </c>
      <c r="F56" s="28" t="s">
        <v>104</v>
      </c>
      <c r="G56" s="112"/>
      <c r="H56" s="49"/>
      <c r="I56" s="40"/>
      <c r="J56" s="47"/>
      <c r="K56" s="47"/>
      <c r="L56" s="30"/>
      <c r="M56" s="27"/>
      <c r="N56" s="27"/>
      <c r="O56" s="27"/>
      <c r="P56" s="27"/>
      <c r="Q56" s="27"/>
      <c r="R56" s="27"/>
      <c r="S56" s="27"/>
      <c r="T56" s="27"/>
      <c r="U56" s="30"/>
      <c r="V56" s="56"/>
      <c r="W56" s="40"/>
      <c r="X56" s="30"/>
    </row>
    <row r="57" spans="1:35" s="28" customFormat="1" ht="13.8" x14ac:dyDescent="0.3">
      <c r="A57" s="5"/>
      <c r="B57" s="28" t="s">
        <v>88</v>
      </c>
      <c r="C57" s="53"/>
      <c r="D57" s="111">
        <v>19226.480000000003</v>
      </c>
      <c r="E57" s="88">
        <f>C25*D56</f>
        <v>15381.184000000003</v>
      </c>
      <c r="F57" s="28" t="s">
        <v>104</v>
      </c>
      <c r="G57" s="112"/>
      <c r="H57" s="49"/>
      <c r="I57" s="40"/>
      <c r="J57" s="47"/>
      <c r="K57" s="47"/>
      <c r="L57" s="30"/>
      <c r="M57" s="27"/>
      <c r="N57" s="27"/>
      <c r="O57" s="27"/>
      <c r="P57" s="27"/>
      <c r="Q57" s="27"/>
      <c r="R57" s="27"/>
      <c r="S57" s="27"/>
      <c r="T57" s="27"/>
      <c r="U57" s="30"/>
      <c r="V57" s="5"/>
      <c r="W57" s="5"/>
      <c r="X57" s="30"/>
    </row>
    <row r="58" spans="1:35" s="28" customFormat="1" ht="13.8" x14ac:dyDescent="0.3">
      <c r="L58" s="30"/>
      <c r="M58" s="27"/>
      <c r="N58" s="27"/>
      <c r="O58" s="27"/>
      <c r="P58" s="27"/>
      <c r="Q58" s="27"/>
      <c r="R58" s="27"/>
      <c r="S58" s="27"/>
      <c r="T58" s="27"/>
      <c r="U58" s="30"/>
      <c r="V58" s="30"/>
      <c r="W58" s="30"/>
      <c r="X58" s="30"/>
    </row>
    <row r="59" spans="1:35" s="28" customFormat="1" ht="13.8" x14ac:dyDescent="0.3">
      <c r="A59" s="58"/>
      <c r="B59" s="115"/>
      <c r="C59" s="59"/>
      <c r="D59" s="60"/>
      <c r="E59" s="60"/>
      <c r="F59" s="61" t="s">
        <v>35</v>
      </c>
      <c r="G59" s="59"/>
      <c r="H59" s="60"/>
      <c r="I59" s="60"/>
      <c r="J59" s="60"/>
      <c r="K59" s="58"/>
      <c r="L59" s="30"/>
      <c r="M59" s="27"/>
      <c r="N59" s="27"/>
      <c r="O59" s="27"/>
      <c r="P59" s="27"/>
      <c r="Q59" s="27"/>
      <c r="R59" s="27"/>
      <c r="S59" s="27"/>
      <c r="T59" s="27"/>
      <c r="U59" s="30"/>
      <c r="V59" s="30"/>
      <c r="W59" s="30"/>
      <c r="X59" s="30"/>
    </row>
    <row r="60" spans="1:35" s="28" customFormat="1" ht="13.8" x14ac:dyDescent="0.3">
      <c r="A60" s="58"/>
      <c r="B60" s="60"/>
      <c r="C60" s="60"/>
      <c r="D60" s="60"/>
      <c r="E60" s="60"/>
      <c r="F60" s="97" t="s">
        <v>48</v>
      </c>
      <c r="G60" s="60"/>
      <c r="H60" s="60"/>
      <c r="I60" s="60"/>
      <c r="J60" s="60"/>
      <c r="K60" s="58"/>
      <c r="L60" s="30"/>
      <c r="M60" s="27"/>
      <c r="N60" s="27"/>
      <c r="O60" s="27"/>
      <c r="P60" s="27"/>
      <c r="Q60" s="27"/>
      <c r="R60" s="27"/>
      <c r="S60" s="27"/>
      <c r="T60" s="27"/>
      <c r="U60" s="30"/>
      <c r="V60" s="30"/>
      <c r="W60" s="30"/>
      <c r="X60" s="30"/>
    </row>
    <row r="61" spans="1:35" s="26" customFormat="1" ht="13.8" x14ac:dyDescent="0.3">
      <c r="F61" s="94"/>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sheetData>
  <mergeCells count="3">
    <mergeCell ref="B13:C13"/>
    <mergeCell ref="D38:E38"/>
    <mergeCell ref="I38:J38"/>
  </mergeCells>
  <hyperlinks>
    <hyperlink ref="F60" r:id="rId1"/>
    <hyperlink ref="B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2016-06-18T12:44:08Z</dcterms:modified>
  <cp:category>Engineering Spreadsheets</cp:category>
</cp:coreProperties>
</file>