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3056" yWindow="372" windowWidth="15492" windowHeight="11772" tabRatio="871" activeTab="1"/>
  </bookViews>
  <sheets>
    <sheet name="READ ME" sheetId="37" r:id="rId1"/>
    <sheet name="Analysis" sheetId="31"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12" i="37" l="1"/>
  <c r="I25" i="31" l="1"/>
  <c r="H38" i="31"/>
  <c r="I38" i="31"/>
  <c r="H39" i="31"/>
  <c r="H40" i="31"/>
  <c r="G41" i="31"/>
  <c r="D44" i="31" s="1"/>
  <c r="C49" i="31" s="1"/>
  <c r="C54" i="31" s="1"/>
  <c r="G39" i="31"/>
  <c r="G38" i="31"/>
  <c r="D41" i="31"/>
  <c r="D40" i="31"/>
  <c r="D39" i="31"/>
  <c r="D38" i="31"/>
  <c r="D37" i="31"/>
  <c r="D36" i="31"/>
  <c r="AT23" i="31"/>
  <c r="I41" i="31" s="1"/>
  <c r="D46" i="31" s="1"/>
  <c r="AS23" i="31"/>
  <c r="H41" i="31" s="1"/>
  <c r="D45" i="31" s="1"/>
  <c r="C50" i="31" s="1"/>
  <c r="C55" i="31" s="1"/>
  <c r="AR23" i="31"/>
  <c r="AP33" i="31"/>
  <c r="I40" i="31" s="1"/>
  <c r="AO33" i="31"/>
  <c r="AN33" i="31"/>
  <c r="G40" i="31" s="1"/>
  <c r="AL23" i="31"/>
  <c r="I39" i="31" s="1"/>
  <c r="AK23" i="31"/>
  <c r="AJ23" i="31"/>
  <c r="AH23" i="31"/>
  <c r="AG23" i="31"/>
  <c r="AF23" i="31"/>
  <c r="AD27" i="31"/>
  <c r="I37" i="31" s="1"/>
  <c r="AC27" i="31"/>
  <c r="H37" i="31" s="1"/>
  <c r="AB27" i="31"/>
  <c r="G37" i="31" s="1"/>
  <c r="Z23" i="31"/>
  <c r="I36" i="31" s="1"/>
  <c r="Y23" i="31"/>
  <c r="H36" i="31" s="1"/>
  <c r="X23" i="31"/>
  <c r="G36" i="31" s="1"/>
  <c r="I24" i="31"/>
  <c r="E50" i="31"/>
  <c r="E49" i="31"/>
  <c r="E55" i="31"/>
  <c r="E54" i="31"/>
  <c r="C51" i="31" l="1"/>
  <c r="B12" i="31"/>
  <c r="E51" i="31"/>
  <c r="C56" i="31" l="1"/>
  <c r="F11" i="31"/>
  <c r="L10" i="31"/>
  <c r="F10" i="31"/>
  <c r="J9" i="31"/>
  <c r="F9" i="31"/>
  <c r="J8" i="31"/>
  <c r="F8" i="31"/>
  <c r="X7" i="31"/>
  <c r="X6" i="31"/>
  <c r="X5" i="31"/>
  <c r="X4" i="31"/>
  <c r="X3" i="31"/>
  <c r="X2" i="31"/>
  <c r="X1" i="31"/>
  <c r="G1" i="31" s="1"/>
  <c r="J10" i="31" s="1"/>
  <c r="E56" i="31"/>
</calcChain>
</file>

<file path=xl/sharedStrings.xml><?xml version="1.0" encoding="utf-8"?>
<sst xmlns="http://schemas.openxmlformats.org/spreadsheetml/2006/main" count="148" uniqueCount="99">
  <si>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</si>
  <si>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</si>
  <si>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</si>
  <si>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</si>
  <si>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</si>
  <si>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</si>
  <si>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</si>
  <si>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</si>
  <si>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</si>
  <si>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</si>
  <si>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</si>
  <si>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</si>
  <si>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</si>
  <si>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</si>
  <si>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</si>
  <si>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</si>
  <si>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</si>
  <si>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</si>
  <si>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</si>
  <si>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</si>
  <si>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</si>
  <si>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</si>
  <si>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</si>
  <si>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</si>
  <si>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</si>
  <si>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</si>
  <si>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</si>
  <si>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</si>
  <si>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</si>
  <si>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</si>
  <si>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</si>
  <si>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</si>
  <si>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</si>
  <si>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</si>
  <si>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</si>
  <si>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</si>
  <si>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</si>
  <si>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</si>
  <si>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</si>
  <si>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</si>
  <si>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</si>
  <si>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</si>
  <si>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</si>
  <si>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</si>
  <si>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</si>
  <si>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</si>
  <si>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</si>
  <si>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</si>
  <si>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www.abbottaerospace.com/library/xl-viking</t>
  </si>
  <si>
    <t>AA-SM-514</t>
  </si>
  <si>
    <t>AIRCRAFT MASS PROPERTIES ESTIMATION</t>
  </si>
  <si>
    <t>b</t>
  </si>
  <si>
    <t>L</t>
  </si>
  <si>
    <t>b =</t>
  </si>
  <si>
    <t>L =</t>
  </si>
  <si>
    <t>W =</t>
  </si>
  <si>
    <t>ft</t>
  </si>
  <si>
    <t>Rx</t>
  </si>
  <si>
    <t>Ry</t>
  </si>
  <si>
    <t>Rz</t>
  </si>
  <si>
    <t xml:space="preserve">Twin Propeller </t>
  </si>
  <si>
    <t>Business Jets</t>
  </si>
  <si>
    <t>Regional Turboprop</t>
  </si>
  <si>
    <t>Single Engine Prop</t>
  </si>
  <si>
    <t>Jet Transports</t>
  </si>
  <si>
    <t>Transport Turboprop</t>
  </si>
  <si>
    <t>Class No.</t>
  </si>
  <si>
    <t>Class Description</t>
  </si>
  <si>
    <t>g =</t>
  </si>
  <si>
    <t>ft/s²</t>
  </si>
  <si>
    <t>Selected Class of Aircraft  =</t>
  </si>
  <si>
    <t>Ixx =</t>
  </si>
  <si>
    <t>Iyy =</t>
  </si>
  <si>
    <t>Izz =</t>
  </si>
  <si>
    <t>e =</t>
  </si>
  <si>
    <t>Rx =</t>
  </si>
  <si>
    <t>Ry =</t>
  </si>
  <si>
    <t>Rz =</t>
  </si>
  <si>
    <t>slugft²</t>
  </si>
  <si>
    <t>Moments of Inertia</t>
  </si>
  <si>
    <t>kxx =</t>
  </si>
  <si>
    <t>kyy =</t>
  </si>
  <si>
    <t>kzz =</t>
  </si>
  <si>
    <t>Radii of Gyration</t>
  </si>
  <si>
    <t>(ROSKAM, PART V, CHAPTER 3)</t>
  </si>
  <si>
    <t>lb, Aircraft Weight</t>
  </si>
  <si>
    <t>ft, Span</t>
  </si>
  <si>
    <t>ft, Length</t>
  </si>
  <si>
    <t>Roll</t>
  </si>
  <si>
    <t>Pitch</t>
  </si>
  <si>
    <t>Yaw</t>
  </si>
  <si>
    <t>Note:</t>
  </si>
  <si>
    <t>x-x =</t>
  </si>
  <si>
    <t>y-y =</t>
  </si>
  <si>
    <t>z-z =</t>
  </si>
  <si>
    <t>Average Values From Reference Tables Quoted,</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</si>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</sst>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0"/>
  </numFmts>
  <fonts count="23"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i/>
      <u/>
      <sz val="10"/>
      <color theme="10"/>
      <name val="Calibri"/>
      <family val="2"/>
    </font>
    <font>
      <sz val="10"/>
      <color rgb="FF0000FF"/>
      <name val="Calibri"/>
      <family val="2"/>
      <scheme val="minor"/>
    </font>
    <font>
      <i/>
      <sz val="10"/>
      <color theme="0" tint="-0.499984740745262"/>
      <name val="Calibri"/>
      <family val="2"/>
      <scheme val="minor"/>
    </font>
    <font>
      <u/>
      <sz val="10"/>
      <color theme="10"/>
      <name val="Arial"/>
    </font>
    <font>
      <u/>
      <sz val="10"/>
      <color theme="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21" fillId="0" borderId="0" applyNumberFormat="0" applyFill="0" applyBorder="0" applyAlignment="0" applyProtection="0"/>
  </cellStyleXfs>
  <cellXfs count="126">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3" fillId="0" borderId="0" xfId="6" applyFont="1" applyAlignment="1"/>
    <xf numFmtId="0" fontId="3" fillId="0" borderId="0" xfId="6" applyFont="1" applyAlignment="1">
      <alignment horizontal="center"/>
    </xf>
    <xf numFmtId="2" fontId="3" fillId="0" borderId="0" xfId="6" applyNumberFormat="1" applyFont="1" applyAlignment="1"/>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4"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5" fillId="0" borderId="0" xfId="2" applyFont="1"/>
    <xf numFmtId="0" fontId="16" fillId="0" borderId="0" xfId="0" applyFont="1" applyProtection="1">
      <protection locked="0"/>
    </xf>
    <xf numFmtId="0" fontId="17" fillId="0" borderId="0" xfId="0" applyFont="1" applyFill="1" applyAlignment="1" applyProtection="1">
      <alignment horizontal="center"/>
      <protection locked="0"/>
    </xf>
    <xf numFmtId="0" fontId="16" fillId="0" borderId="0" xfId="2" applyFont="1"/>
    <xf numFmtId="0" fontId="17" fillId="0" borderId="0" xfId="2" applyFont="1"/>
    <xf numFmtId="0" fontId="16" fillId="0" borderId="0" xfId="1" applyFont="1"/>
    <xf numFmtId="0" fontId="16" fillId="0" borderId="0" xfId="2" applyFont="1" applyAlignment="1">
      <alignment horizontal="right"/>
    </xf>
    <xf numFmtId="0" fontId="16" fillId="0" borderId="0" xfId="0" applyFont="1"/>
    <xf numFmtId="2" fontId="16" fillId="0" borderId="0" xfId="2" applyNumberFormat="1" applyFont="1"/>
    <xf numFmtId="0" fontId="16" fillId="0" borderId="0" xfId="2" applyFont="1" applyBorder="1" applyAlignment="1"/>
    <xf numFmtId="0" fontId="16" fillId="0" borderId="0" xfId="0" applyFont="1" applyAlignment="1">
      <alignment horizontal="right"/>
    </xf>
    <xf numFmtId="0" fontId="16" fillId="0" borderId="0" xfId="0" applyFont="1" applyAlignment="1"/>
    <xf numFmtId="0" fontId="17" fillId="0" borderId="0" xfId="2" applyFont="1" applyAlignment="1">
      <alignment horizontal="center"/>
    </xf>
    <xf numFmtId="0" fontId="16" fillId="0" borderId="0" xfId="2" applyFont="1" applyAlignment="1">
      <alignment horizontal="center"/>
    </xf>
    <xf numFmtId="164" fontId="16" fillId="0" borderId="0" xfId="2" applyNumberFormat="1" applyFont="1" applyAlignment="1">
      <alignment horizontal="center"/>
    </xf>
    <xf numFmtId="165" fontId="16" fillId="0" borderId="0" xfId="2" applyNumberFormat="1" applyFont="1" applyAlignment="1" applyProtection="1">
      <alignment horizontal="center"/>
    </xf>
    <xf numFmtId="1" fontId="16" fillId="0" borderId="0" xfId="2" applyNumberFormat="1" applyFont="1" applyAlignment="1">
      <alignment horizontal="center"/>
    </xf>
    <xf numFmtId="0" fontId="16" fillId="0" borderId="0" xfId="2" applyFont="1" applyAlignment="1"/>
    <xf numFmtId="165" fontId="16" fillId="0" borderId="0" xfId="2" applyNumberFormat="1" applyFont="1" applyAlignment="1">
      <alignment horizontal="center"/>
    </xf>
    <xf numFmtId="0" fontId="16" fillId="0" borderId="0" xfId="2" applyFont="1" applyAlignment="1">
      <alignment horizontal="left"/>
    </xf>
    <xf numFmtId="165" fontId="16" fillId="0" borderId="0" xfId="2" applyNumberFormat="1" applyFont="1" applyFill="1" applyAlignment="1">
      <alignment horizontal="center"/>
    </xf>
    <xf numFmtId="1" fontId="16" fillId="0" borderId="0" xfId="0" applyNumberFormat="1" applyFont="1"/>
    <xf numFmtId="165" fontId="16" fillId="0" borderId="0" xfId="2" applyNumberFormat="1" applyFont="1"/>
    <xf numFmtId="0" fontId="17" fillId="0" borderId="0" xfId="2" applyFont="1" applyAlignment="1">
      <alignment horizontal="right"/>
    </xf>
    <xf numFmtId="0" fontId="18" fillId="0" borderId="0" xfId="4" applyFont="1" applyBorder="1" applyAlignment="1" applyProtection="1">
      <alignment horizontal="center"/>
      <protection locked="0"/>
    </xf>
    <xf numFmtId="0" fontId="19" fillId="0" borderId="0" xfId="2" applyFont="1"/>
    <xf numFmtId="0" fontId="19" fillId="0" borderId="0" xfId="0" applyFont="1"/>
    <xf numFmtId="0" fontId="3" fillId="0" borderId="0" xfId="0" applyFont="1" applyBorder="1" applyAlignment="1">
      <alignment horizontal="center"/>
    </xf>
    <xf numFmtId="164" fontId="5" fillId="0" borderId="0" xfId="0" applyNumberFormat="1" applyFont="1" applyBorder="1" applyAlignment="1">
      <alignment horizontal="center"/>
    </xf>
    <xf numFmtId="164" fontId="3" fillId="0" borderId="0" xfId="1" applyNumberFormat="1" applyFont="1" applyAlignment="1">
      <alignment horizontal="center"/>
    </xf>
    <xf numFmtId="164" fontId="3" fillId="0" borderId="0" xfId="6" applyNumberFormat="1" applyFont="1" applyAlignment="1">
      <alignment horizontal="center"/>
    </xf>
    <xf numFmtId="164" fontId="5" fillId="0" borderId="0" xfId="2" applyNumberFormat="1" applyFont="1" applyAlignment="1">
      <alignment horizontal="center"/>
    </xf>
    <xf numFmtId="0" fontId="3" fillId="0" borderId="0" xfId="1" applyFont="1" applyAlignment="1">
      <alignment horizontal="left"/>
    </xf>
    <xf numFmtId="0" fontId="3" fillId="0" borderId="0" xfId="2" applyFont="1" applyAlignment="1">
      <alignment horizontal="left"/>
    </xf>
    <xf numFmtId="164" fontId="3" fillId="0" borderId="0" xfId="0" applyNumberFormat="1" applyFont="1" applyBorder="1" applyAlignment="1">
      <alignment horizontal="center"/>
    </xf>
    <xf numFmtId="164" fontId="3" fillId="0" borderId="0" xfId="2" applyNumberFormat="1" applyFont="1" applyBorder="1" applyAlignment="1">
      <alignment horizontal="center"/>
    </xf>
    <xf numFmtId="164" fontId="3" fillId="0" borderId="0" xfId="0" applyNumberFormat="1" applyFont="1" applyAlignment="1">
      <alignment horizontal="center"/>
    </xf>
    <xf numFmtId="0" fontId="5" fillId="0" borderId="0" xfId="0" applyFont="1"/>
    <xf numFmtId="1" fontId="16" fillId="0" borderId="0" xfId="2" applyNumberFormat="1" applyFont="1" applyAlignment="1">
      <alignment horizontal="right"/>
    </xf>
    <xf numFmtId="1" fontId="17" fillId="0" borderId="0" xfId="2" applyNumberFormat="1" applyFont="1" applyAlignment="1">
      <alignment horizontal="center"/>
    </xf>
    <xf numFmtId="1" fontId="17" fillId="0" borderId="0" xfId="0" applyNumberFormat="1" applyFont="1" applyAlignment="1">
      <alignment horizontal="center"/>
    </xf>
    <xf numFmtId="164" fontId="16" fillId="0" borderId="0" xfId="0" applyNumberFormat="1" applyFont="1" applyAlignment="1">
      <alignment horizontal="center"/>
    </xf>
    <xf numFmtId="0" fontId="3" fillId="0" borderId="0" xfId="0" applyFont="1" applyAlignment="1">
      <alignment horizontal="right"/>
    </xf>
    <xf numFmtId="1" fontId="16" fillId="0" borderId="0" xfId="2" quotePrefix="1" applyNumberFormat="1" applyFont="1" applyAlignment="1">
      <alignment horizontal="right"/>
    </xf>
    <xf numFmtId="1" fontId="16" fillId="0" borderId="0" xfId="2" applyNumberFormat="1" applyFont="1"/>
    <xf numFmtId="0" fontId="20" fillId="0" borderId="0" xfId="2" applyFont="1" applyAlignment="1">
      <alignment horizontal="left"/>
    </xf>
    <xf numFmtId="0" fontId="20" fillId="0" borderId="0" xfId="0" applyFont="1"/>
    <xf numFmtId="164" fontId="16" fillId="0" borderId="0" xfId="2" applyNumberFormat="1" applyFont="1" applyAlignment="1">
      <alignment horizontal="right"/>
    </xf>
    <xf numFmtId="0" fontId="3" fillId="0" borderId="0" xfId="2" applyFont="1" applyBorder="1" applyAlignment="1">
      <alignment horizontal="left" vertical="top" wrapText="1"/>
    </xf>
    <xf numFmtId="0" fontId="11" fillId="0" borderId="0" xfId="4" applyBorder="1" applyAlignment="1" applyProtection="1">
      <alignment horizontal="center"/>
    </xf>
    <xf numFmtId="1" fontId="6" fillId="0" borderId="0" xfId="2" applyNumberFormat="1" applyFont="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22" fillId="0" borderId="0" xfId="7" applyFont="1" applyBorder="1" applyAlignment="1" applyProtection="1">
      <alignment horizontal="center"/>
    </xf>
    <xf numFmtId="0" fontId="21" fillId="0" borderId="0" xfId="7" applyBorder="1" applyAlignment="1">
      <alignment horizontal="center"/>
    </xf>
  </cellXfs>
  <cellStyles count="8">
    <cellStyle name="Hyperlink" xfId="7" builtinId="8"/>
    <cellStyle name="Hyperlink 2" xfId="4"/>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138956</xdr:colOff>
      <xdr:row>14</xdr:row>
      <xdr:rowOff>103734</xdr:rowOff>
    </xdr:from>
    <xdr:to>
      <xdr:col>6</xdr:col>
      <xdr:colOff>424739</xdr:colOff>
      <xdr:row>32</xdr:row>
      <xdr:rowOff>114606</xdr:rowOff>
    </xdr:to>
    <xdr:grpSp>
      <xdr:nvGrpSpPr>
        <xdr:cNvPr id="37" name="Group 36"/>
        <xdr:cNvGrpSpPr/>
      </xdr:nvGrpSpPr>
      <xdr:grpSpPr>
        <a:xfrm>
          <a:off x="766485" y="2631781"/>
          <a:ext cx="3459289" cy="3229201"/>
          <a:chOff x="703732" y="2837969"/>
          <a:chExt cx="3459289" cy="3229201"/>
        </a:xfrm>
      </xdr:grpSpPr>
      <xdr:grpSp>
        <xdr:nvGrpSpPr>
          <xdr:cNvPr id="39" name="Group 38"/>
          <xdr:cNvGrpSpPr/>
        </xdr:nvGrpSpPr>
        <xdr:grpSpPr>
          <a:xfrm>
            <a:off x="703732" y="2837969"/>
            <a:ext cx="3459289" cy="3229201"/>
            <a:chOff x="620486" y="2460171"/>
            <a:chExt cx="3777343" cy="3439871"/>
          </a:xfrm>
        </xdr:grpSpPr>
        <xdr:grpSp>
          <xdr:nvGrpSpPr>
            <xdr:cNvPr id="3" name="Group 2"/>
            <xdr:cNvGrpSpPr/>
          </xdr:nvGrpSpPr>
          <xdr:grpSpPr>
            <a:xfrm rot="5400000">
              <a:off x="714875" y="2546041"/>
              <a:ext cx="3264224" cy="3443777"/>
              <a:chOff x="21107402" y="3399208"/>
              <a:chExt cx="7143750" cy="7065576"/>
            </a:xfrm>
          </xdr:grpSpPr>
          <xdr:cxnSp macro="">
            <xdr:nvCxnSpPr>
              <xdr:cNvPr id="5" name="Straight Connector 4"/>
              <xdr:cNvCxnSpPr/>
            </xdr:nvCxnSpPr>
            <xdr:spPr>
              <a:xfrm flipH="1">
                <a:off x="21107402" y="6934201"/>
                <a:ext cx="7143750" cy="0"/>
              </a:xfrm>
              <a:prstGeom prst="line">
                <a:avLst/>
              </a:prstGeom>
              <a:ln w="1270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grpSp>
            <xdr:nvGrpSpPr>
              <xdr:cNvPr id="6" name="Group 5"/>
              <xdr:cNvGrpSpPr/>
            </xdr:nvGrpSpPr>
            <xdr:grpSpPr>
              <a:xfrm>
                <a:off x="21461506" y="3399208"/>
                <a:ext cx="6329082" cy="3543015"/>
                <a:chOff x="21184415" y="3357491"/>
                <a:chExt cx="6245955" cy="3494676"/>
              </a:xfrm>
            </xdr:grpSpPr>
            <xdr:sp macro="" textlink="">
              <xdr:nvSpPr>
                <xdr:cNvPr id="19" name="Freeform 18"/>
                <xdr:cNvSpPr/>
              </xdr:nvSpPr>
              <xdr:spPr>
                <a:xfrm>
                  <a:off x="22674186" y="3357491"/>
                  <a:ext cx="1815760" cy="3121548"/>
                </a:xfrm>
                <a:custGeom>
                  <a:avLst/>
                  <a:gdLst>
                    <a:gd name="connsiteX0" fmla="*/ 0 w 1792941"/>
                    <a:gd name="connsiteY0" fmla="*/ 3248451 h 3248451"/>
                    <a:gd name="connsiteX1" fmla="*/ 179294 w 1792941"/>
                    <a:gd name="connsiteY1" fmla="*/ 254239 h 3248451"/>
                    <a:gd name="connsiteX2" fmla="*/ 439271 w 1792941"/>
                    <a:gd name="connsiteY2" fmla="*/ 164592 h 3248451"/>
                    <a:gd name="connsiteX3" fmla="*/ 932330 w 1792941"/>
                    <a:gd name="connsiteY3" fmla="*/ 254239 h 3248451"/>
                    <a:gd name="connsiteX4" fmla="*/ 1290918 w 1792941"/>
                    <a:gd name="connsiteY4" fmla="*/ 2880898 h 3248451"/>
                    <a:gd name="connsiteX5" fmla="*/ 1792941 w 1792941"/>
                    <a:gd name="connsiteY5" fmla="*/ 3221557 h 3248451"/>
                    <a:gd name="connsiteX0" fmla="*/ 0 w 1792941"/>
                    <a:gd name="connsiteY0" fmla="*/ 3236908 h 3236908"/>
                    <a:gd name="connsiteX1" fmla="*/ 170330 w 1792941"/>
                    <a:gd name="connsiteY1" fmla="*/ 565425 h 3236908"/>
                    <a:gd name="connsiteX2" fmla="*/ 439271 w 1792941"/>
                    <a:gd name="connsiteY2" fmla="*/ 153049 h 3236908"/>
                    <a:gd name="connsiteX3" fmla="*/ 932330 w 1792941"/>
                    <a:gd name="connsiteY3" fmla="*/ 242696 h 3236908"/>
                    <a:gd name="connsiteX4" fmla="*/ 1290918 w 1792941"/>
                    <a:gd name="connsiteY4" fmla="*/ 2869355 h 3236908"/>
                    <a:gd name="connsiteX5" fmla="*/ 1792941 w 1792941"/>
                    <a:gd name="connsiteY5" fmla="*/ 3210014 h 3236908"/>
                    <a:gd name="connsiteX0" fmla="*/ 0 w 1792941"/>
                    <a:gd name="connsiteY0" fmla="*/ 3236908 h 3236908"/>
                    <a:gd name="connsiteX1" fmla="*/ 170330 w 1792941"/>
                    <a:gd name="connsiteY1" fmla="*/ 565425 h 3236908"/>
                    <a:gd name="connsiteX2" fmla="*/ 439271 w 1792941"/>
                    <a:gd name="connsiteY2" fmla="*/ 153049 h 3236908"/>
                    <a:gd name="connsiteX3" fmla="*/ 932330 w 1792941"/>
                    <a:gd name="connsiteY3" fmla="*/ 242696 h 3236908"/>
                    <a:gd name="connsiteX4" fmla="*/ 1290918 w 1792941"/>
                    <a:gd name="connsiteY4" fmla="*/ 2869355 h 3236908"/>
                    <a:gd name="connsiteX5" fmla="*/ 1792941 w 1792941"/>
                    <a:gd name="connsiteY5" fmla="*/ 3210014 h 3236908"/>
                    <a:gd name="connsiteX0" fmla="*/ 0 w 1792941"/>
                    <a:gd name="connsiteY0" fmla="*/ 3229529 h 3229529"/>
                    <a:gd name="connsiteX1" fmla="*/ 170330 w 1792941"/>
                    <a:gd name="connsiteY1" fmla="*/ 405646 h 3229529"/>
                    <a:gd name="connsiteX2" fmla="*/ 439271 w 1792941"/>
                    <a:gd name="connsiteY2" fmla="*/ 145670 h 3229529"/>
                    <a:gd name="connsiteX3" fmla="*/ 932330 w 1792941"/>
                    <a:gd name="connsiteY3" fmla="*/ 235317 h 3229529"/>
                    <a:gd name="connsiteX4" fmla="*/ 1290918 w 1792941"/>
                    <a:gd name="connsiteY4" fmla="*/ 2861976 h 3229529"/>
                    <a:gd name="connsiteX5" fmla="*/ 1792941 w 1792941"/>
                    <a:gd name="connsiteY5" fmla="*/ 3202635 h 3229529"/>
                    <a:gd name="connsiteX0" fmla="*/ 0 w 1792941"/>
                    <a:gd name="connsiteY0" fmla="*/ 3217195 h 3217195"/>
                    <a:gd name="connsiteX1" fmla="*/ 170330 w 1792941"/>
                    <a:gd name="connsiteY1" fmla="*/ 393312 h 3217195"/>
                    <a:gd name="connsiteX2" fmla="*/ 439271 w 1792941"/>
                    <a:gd name="connsiteY2" fmla="*/ 133336 h 3217195"/>
                    <a:gd name="connsiteX3" fmla="*/ 932330 w 1792941"/>
                    <a:gd name="connsiteY3" fmla="*/ 222983 h 3217195"/>
                    <a:gd name="connsiteX4" fmla="*/ 1290918 w 1792941"/>
                    <a:gd name="connsiteY4" fmla="*/ 2849642 h 3217195"/>
                    <a:gd name="connsiteX5" fmla="*/ 1792941 w 1792941"/>
                    <a:gd name="connsiteY5" fmla="*/ 3190301 h 3217195"/>
                    <a:gd name="connsiteX0" fmla="*/ 0 w 1792941"/>
                    <a:gd name="connsiteY0" fmla="*/ 3210301 h 3210301"/>
                    <a:gd name="connsiteX1" fmla="*/ 170330 w 1792941"/>
                    <a:gd name="connsiteY1" fmla="*/ 386418 h 3210301"/>
                    <a:gd name="connsiteX2" fmla="*/ 555812 w 1792941"/>
                    <a:gd name="connsiteY2" fmla="*/ 144371 h 3210301"/>
                    <a:gd name="connsiteX3" fmla="*/ 932330 w 1792941"/>
                    <a:gd name="connsiteY3" fmla="*/ 216089 h 3210301"/>
                    <a:gd name="connsiteX4" fmla="*/ 1290918 w 1792941"/>
                    <a:gd name="connsiteY4" fmla="*/ 2842748 h 3210301"/>
                    <a:gd name="connsiteX5" fmla="*/ 1792941 w 1792941"/>
                    <a:gd name="connsiteY5" fmla="*/ 3183407 h 3210301"/>
                    <a:gd name="connsiteX0" fmla="*/ 0 w 1792941"/>
                    <a:gd name="connsiteY0" fmla="*/ 3140498 h 3140498"/>
                    <a:gd name="connsiteX1" fmla="*/ 170330 w 1792941"/>
                    <a:gd name="connsiteY1" fmla="*/ 316615 h 3140498"/>
                    <a:gd name="connsiteX2" fmla="*/ 555812 w 1792941"/>
                    <a:gd name="connsiteY2" fmla="*/ 74568 h 3140498"/>
                    <a:gd name="connsiteX3" fmla="*/ 977153 w 1792941"/>
                    <a:gd name="connsiteY3" fmla="*/ 379368 h 3140498"/>
                    <a:gd name="connsiteX4" fmla="*/ 1290918 w 1792941"/>
                    <a:gd name="connsiteY4" fmla="*/ 2772945 h 3140498"/>
                    <a:gd name="connsiteX5" fmla="*/ 1792941 w 1792941"/>
                    <a:gd name="connsiteY5" fmla="*/ 3113604 h 3140498"/>
                    <a:gd name="connsiteX0" fmla="*/ 0 w 1792941"/>
                    <a:gd name="connsiteY0" fmla="*/ 3140498 h 3140498"/>
                    <a:gd name="connsiteX1" fmla="*/ 170330 w 1792941"/>
                    <a:gd name="connsiteY1" fmla="*/ 316615 h 3140498"/>
                    <a:gd name="connsiteX2" fmla="*/ 555812 w 1792941"/>
                    <a:gd name="connsiteY2" fmla="*/ 74568 h 3140498"/>
                    <a:gd name="connsiteX3" fmla="*/ 977153 w 1792941"/>
                    <a:gd name="connsiteY3" fmla="*/ 379368 h 3140498"/>
                    <a:gd name="connsiteX4" fmla="*/ 1290918 w 1792941"/>
                    <a:gd name="connsiteY4" fmla="*/ 2772945 h 3140498"/>
                    <a:gd name="connsiteX5" fmla="*/ 1792941 w 1792941"/>
                    <a:gd name="connsiteY5" fmla="*/ 3113604 h 3140498"/>
                    <a:gd name="connsiteX0" fmla="*/ 0 w 1792941"/>
                    <a:gd name="connsiteY0" fmla="*/ 3075869 h 3075869"/>
                    <a:gd name="connsiteX1" fmla="*/ 170330 w 1792941"/>
                    <a:gd name="connsiteY1" fmla="*/ 251986 h 3075869"/>
                    <a:gd name="connsiteX2" fmla="*/ 555812 w 1792941"/>
                    <a:gd name="connsiteY2" fmla="*/ 9939 h 3075869"/>
                    <a:gd name="connsiteX3" fmla="*/ 977153 w 1792941"/>
                    <a:gd name="connsiteY3" fmla="*/ 314739 h 3075869"/>
                    <a:gd name="connsiteX4" fmla="*/ 1290918 w 1792941"/>
                    <a:gd name="connsiteY4" fmla="*/ 2708316 h 3075869"/>
                    <a:gd name="connsiteX5" fmla="*/ 1792941 w 1792941"/>
                    <a:gd name="connsiteY5" fmla="*/ 3048975 h 3075869"/>
                    <a:gd name="connsiteX0" fmla="*/ 0 w 1792941"/>
                    <a:gd name="connsiteY0" fmla="*/ 3075869 h 3075869"/>
                    <a:gd name="connsiteX1" fmla="*/ 170330 w 1792941"/>
                    <a:gd name="connsiteY1" fmla="*/ 251986 h 3075869"/>
                    <a:gd name="connsiteX2" fmla="*/ 555812 w 1792941"/>
                    <a:gd name="connsiteY2" fmla="*/ 9939 h 3075869"/>
                    <a:gd name="connsiteX3" fmla="*/ 977153 w 1792941"/>
                    <a:gd name="connsiteY3" fmla="*/ 314739 h 3075869"/>
                    <a:gd name="connsiteX4" fmla="*/ 1290918 w 1792941"/>
                    <a:gd name="connsiteY4" fmla="*/ 2708316 h 3075869"/>
                    <a:gd name="connsiteX5" fmla="*/ 1792941 w 1792941"/>
                    <a:gd name="connsiteY5" fmla="*/ 3048975 h 3075869"/>
                    <a:gd name="connsiteX0" fmla="*/ 0 w 1792941"/>
                    <a:gd name="connsiteY0" fmla="*/ 3121978 h 3121978"/>
                    <a:gd name="connsiteX1" fmla="*/ 170330 w 1792941"/>
                    <a:gd name="connsiteY1" fmla="*/ 298095 h 3121978"/>
                    <a:gd name="connsiteX2" fmla="*/ 555812 w 1792941"/>
                    <a:gd name="connsiteY2" fmla="*/ 56048 h 3121978"/>
                    <a:gd name="connsiteX3" fmla="*/ 950259 w 1792941"/>
                    <a:gd name="connsiteY3" fmla="*/ 235342 h 3121978"/>
                    <a:gd name="connsiteX4" fmla="*/ 1290918 w 1792941"/>
                    <a:gd name="connsiteY4" fmla="*/ 2754425 h 3121978"/>
                    <a:gd name="connsiteX5" fmla="*/ 1792941 w 1792941"/>
                    <a:gd name="connsiteY5" fmla="*/ 3095084 h 3121978"/>
                    <a:gd name="connsiteX0" fmla="*/ 0 w 1792941"/>
                    <a:gd name="connsiteY0" fmla="*/ 3071536 h 3071536"/>
                    <a:gd name="connsiteX1" fmla="*/ 170330 w 1792941"/>
                    <a:gd name="connsiteY1" fmla="*/ 247653 h 3071536"/>
                    <a:gd name="connsiteX2" fmla="*/ 555812 w 1792941"/>
                    <a:gd name="connsiteY2" fmla="*/ 5606 h 3071536"/>
                    <a:gd name="connsiteX3" fmla="*/ 950259 w 1792941"/>
                    <a:gd name="connsiteY3" fmla="*/ 184900 h 3071536"/>
                    <a:gd name="connsiteX4" fmla="*/ 1290918 w 1792941"/>
                    <a:gd name="connsiteY4" fmla="*/ 2703983 h 3071536"/>
                    <a:gd name="connsiteX5" fmla="*/ 1792941 w 1792941"/>
                    <a:gd name="connsiteY5" fmla="*/ 3044642 h 3071536"/>
                    <a:gd name="connsiteX0" fmla="*/ 0 w 1792941"/>
                    <a:gd name="connsiteY0" fmla="*/ 3148305 h 3148305"/>
                    <a:gd name="connsiteX1" fmla="*/ 170330 w 1792941"/>
                    <a:gd name="connsiteY1" fmla="*/ 324422 h 3148305"/>
                    <a:gd name="connsiteX2" fmla="*/ 555812 w 1792941"/>
                    <a:gd name="connsiteY2" fmla="*/ 82375 h 3148305"/>
                    <a:gd name="connsiteX3" fmla="*/ 950259 w 1792941"/>
                    <a:gd name="connsiteY3" fmla="*/ 261669 h 3148305"/>
                    <a:gd name="connsiteX4" fmla="*/ 1335741 w 1792941"/>
                    <a:gd name="connsiteY4" fmla="*/ 2753858 h 3148305"/>
                    <a:gd name="connsiteX5" fmla="*/ 1792941 w 1792941"/>
                    <a:gd name="connsiteY5" fmla="*/ 3121411 h 3148305"/>
                    <a:gd name="connsiteX0" fmla="*/ 0 w 1792941"/>
                    <a:gd name="connsiteY0" fmla="*/ 3069949 h 3069949"/>
                    <a:gd name="connsiteX1" fmla="*/ 170330 w 1792941"/>
                    <a:gd name="connsiteY1" fmla="*/ 246066 h 3069949"/>
                    <a:gd name="connsiteX2" fmla="*/ 555812 w 1792941"/>
                    <a:gd name="connsiteY2" fmla="*/ 4019 h 3069949"/>
                    <a:gd name="connsiteX3" fmla="*/ 950259 w 1792941"/>
                    <a:gd name="connsiteY3" fmla="*/ 183313 h 3069949"/>
                    <a:gd name="connsiteX4" fmla="*/ 1335741 w 1792941"/>
                    <a:gd name="connsiteY4" fmla="*/ 2675502 h 3069949"/>
                    <a:gd name="connsiteX5" fmla="*/ 1792941 w 1792941"/>
                    <a:gd name="connsiteY5" fmla="*/ 3043055 h 3069949"/>
                    <a:gd name="connsiteX0" fmla="*/ 0 w 1792941"/>
                    <a:gd name="connsiteY0" fmla="*/ 3069949 h 3069949"/>
                    <a:gd name="connsiteX1" fmla="*/ 170330 w 1792941"/>
                    <a:gd name="connsiteY1" fmla="*/ 246066 h 3069949"/>
                    <a:gd name="connsiteX2" fmla="*/ 555812 w 1792941"/>
                    <a:gd name="connsiteY2" fmla="*/ 4019 h 3069949"/>
                    <a:gd name="connsiteX3" fmla="*/ 950259 w 1792941"/>
                    <a:gd name="connsiteY3" fmla="*/ 183313 h 3069949"/>
                    <a:gd name="connsiteX4" fmla="*/ 1335741 w 1792941"/>
                    <a:gd name="connsiteY4" fmla="*/ 2675502 h 3069949"/>
                    <a:gd name="connsiteX5" fmla="*/ 1792941 w 1792941"/>
                    <a:gd name="connsiteY5" fmla="*/ 3043055 h 3069949"/>
                    <a:gd name="connsiteX0" fmla="*/ 0 w 1792941"/>
                    <a:gd name="connsiteY0" fmla="*/ 3069949 h 3069949"/>
                    <a:gd name="connsiteX1" fmla="*/ 170330 w 1792941"/>
                    <a:gd name="connsiteY1" fmla="*/ 246066 h 3069949"/>
                    <a:gd name="connsiteX2" fmla="*/ 555812 w 1792941"/>
                    <a:gd name="connsiteY2" fmla="*/ 4019 h 3069949"/>
                    <a:gd name="connsiteX3" fmla="*/ 950259 w 1792941"/>
                    <a:gd name="connsiteY3" fmla="*/ 183313 h 3069949"/>
                    <a:gd name="connsiteX4" fmla="*/ 1335741 w 1792941"/>
                    <a:gd name="connsiteY4" fmla="*/ 2675502 h 3069949"/>
                    <a:gd name="connsiteX5" fmla="*/ 1792941 w 1792941"/>
                    <a:gd name="connsiteY5" fmla="*/ 3043055 h 3069949"/>
                    <a:gd name="connsiteX0" fmla="*/ 0 w 1792941"/>
                    <a:gd name="connsiteY0" fmla="*/ 3156007 h 3156007"/>
                    <a:gd name="connsiteX1" fmla="*/ 170330 w 1792941"/>
                    <a:gd name="connsiteY1" fmla="*/ 332124 h 3156007"/>
                    <a:gd name="connsiteX2" fmla="*/ 540957 w 1792941"/>
                    <a:gd name="connsiteY2" fmla="*/ 75214 h 3156007"/>
                    <a:gd name="connsiteX3" fmla="*/ 950259 w 1792941"/>
                    <a:gd name="connsiteY3" fmla="*/ 269371 h 3156007"/>
                    <a:gd name="connsiteX4" fmla="*/ 1335741 w 1792941"/>
                    <a:gd name="connsiteY4" fmla="*/ 2761560 h 3156007"/>
                    <a:gd name="connsiteX5" fmla="*/ 1792941 w 1792941"/>
                    <a:gd name="connsiteY5" fmla="*/ 3129113 h 3156007"/>
                    <a:gd name="connsiteX0" fmla="*/ 0 w 1792941"/>
                    <a:gd name="connsiteY0" fmla="*/ 3140985 h 3140985"/>
                    <a:gd name="connsiteX1" fmla="*/ 170330 w 1792941"/>
                    <a:gd name="connsiteY1" fmla="*/ 317102 h 3140985"/>
                    <a:gd name="connsiteX2" fmla="*/ 540957 w 1792941"/>
                    <a:gd name="connsiteY2" fmla="*/ 60192 h 3140985"/>
                    <a:gd name="connsiteX3" fmla="*/ 950259 w 1792941"/>
                    <a:gd name="connsiteY3" fmla="*/ 254349 h 3140985"/>
                    <a:gd name="connsiteX4" fmla="*/ 1335741 w 1792941"/>
                    <a:gd name="connsiteY4" fmla="*/ 2746538 h 3140985"/>
                    <a:gd name="connsiteX5" fmla="*/ 1792941 w 1792941"/>
                    <a:gd name="connsiteY5" fmla="*/ 3114091 h 3140985"/>
                    <a:gd name="connsiteX0" fmla="*/ 0 w 1792941"/>
                    <a:gd name="connsiteY0" fmla="*/ 3087565 h 3087565"/>
                    <a:gd name="connsiteX1" fmla="*/ 170330 w 1792941"/>
                    <a:gd name="connsiteY1" fmla="*/ 263682 h 3087565"/>
                    <a:gd name="connsiteX2" fmla="*/ 540957 w 1792941"/>
                    <a:gd name="connsiteY2" fmla="*/ 6772 h 3087565"/>
                    <a:gd name="connsiteX3" fmla="*/ 950259 w 1792941"/>
                    <a:gd name="connsiteY3" fmla="*/ 200929 h 3087565"/>
                    <a:gd name="connsiteX4" fmla="*/ 1335741 w 1792941"/>
                    <a:gd name="connsiteY4" fmla="*/ 2693118 h 3087565"/>
                    <a:gd name="connsiteX5" fmla="*/ 1792941 w 1792941"/>
                    <a:gd name="connsiteY5" fmla="*/ 3060671 h 3087565"/>
                    <a:gd name="connsiteX0" fmla="*/ 0 w 1792941"/>
                    <a:gd name="connsiteY0" fmla="*/ 3087565 h 3087565"/>
                    <a:gd name="connsiteX1" fmla="*/ 170330 w 1792941"/>
                    <a:gd name="connsiteY1" fmla="*/ 263682 h 3087565"/>
                    <a:gd name="connsiteX2" fmla="*/ 540957 w 1792941"/>
                    <a:gd name="connsiteY2" fmla="*/ 6772 h 3087565"/>
                    <a:gd name="connsiteX3" fmla="*/ 950259 w 1792941"/>
                    <a:gd name="connsiteY3" fmla="*/ 200929 h 3087565"/>
                    <a:gd name="connsiteX4" fmla="*/ 1335741 w 1792941"/>
                    <a:gd name="connsiteY4" fmla="*/ 2693118 h 3087565"/>
                    <a:gd name="connsiteX5" fmla="*/ 1792941 w 1792941"/>
                    <a:gd name="connsiteY5" fmla="*/ 3060671 h 3087565"/>
                    <a:gd name="connsiteX0" fmla="*/ 0 w 1792941"/>
                    <a:gd name="connsiteY0" fmla="*/ 3082272 h 3082272"/>
                    <a:gd name="connsiteX1" fmla="*/ 170330 w 1792941"/>
                    <a:gd name="connsiteY1" fmla="*/ 258389 h 3082272"/>
                    <a:gd name="connsiteX2" fmla="*/ 540957 w 1792941"/>
                    <a:gd name="connsiteY2" fmla="*/ 1479 h 3082272"/>
                    <a:gd name="connsiteX3" fmla="*/ 950259 w 1792941"/>
                    <a:gd name="connsiteY3" fmla="*/ 195636 h 3082272"/>
                    <a:gd name="connsiteX4" fmla="*/ 1335741 w 1792941"/>
                    <a:gd name="connsiteY4" fmla="*/ 2687825 h 3082272"/>
                    <a:gd name="connsiteX5" fmla="*/ 1792941 w 1792941"/>
                    <a:gd name="connsiteY5" fmla="*/ 3055378 h 308227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792941" h="3082272">
                      <a:moveTo>
                        <a:pt x="0" y="3082272"/>
                      </a:moveTo>
                      <a:cubicBezTo>
                        <a:pt x="53041" y="1842154"/>
                        <a:pt x="139590" y="463448"/>
                        <a:pt x="170330" y="258389"/>
                      </a:cubicBezTo>
                      <a:cubicBezTo>
                        <a:pt x="201070" y="53330"/>
                        <a:pt x="410969" y="11938"/>
                        <a:pt x="540957" y="1479"/>
                      </a:cubicBezTo>
                      <a:cubicBezTo>
                        <a:pt x="670945" y="-8980"/>
                        <a:pt x="906926" y="34024"/>
                        <a:pt x="950259" y="195636"/>
                      </a:cubicBezTo>
                      <a:cubicBezTo>
                        <a:pt x="993592" y="357248"/>
                        <a:pt x="1231153" y="2381530"/>
                        <a:pt x="1335741" y="2687825"/>
                      </a:cubicBezTo>
                      <a:cubicBezTo>
                        <a:pt x="1440329" y="2994120"/>
                        <a:pt x="1649505" y="2991131"/>
                        <a:pt x="1792941" y="3055378"/>
                      </a:cubicBezTo>
                    </a:path>
                  </a:pathLst>
                </a:cu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0" name="Freeform 19"/>
                <xdr:cNvSpPr/>
              </xdr:nvSpPr>
              <xdr:spPr>
                <a:xfrm>
                  <a:off x="21184415" y="6442848"/>
                  <a:ext cx="6201132" cy="401297"/>
                </a:xfrm>
                <a:custGeom>
                  <a:avLst/>
                  <a:gdLst>
                    <a:gd name="connsiteX0" fmla="*/ 0 w 6122894"/>
                    <a:gd name="connsiteY0" fmla="*/ 394778 h 394778"/>
                    <a:gd name="connsiteX1" fmla="*/ 869576 w 6122894"/>
                    <a:gd name="connsiteY1" fmla="*/ 81014 h 394778"/>
                    <a:gd name="connsiteX2" fmla="*/ 1766047 w 6122894"/>
                    <a:gd name="connsiteY2" fmla="*/ 9296 h 394778"/>
                    <a:gd name="connsiteX3" fmla="*/ 2841811 w 6122894"/>
                    <a:gd name="connsiteY3" fmla="*/ 9296 h 394778"/>
                    <a:gd name="connsiteX4" fmla="*/ 3343835 w 6122894"/>
                    <a:gd name="connsiteY4" fmla="*/ 9296 h 394778"/>
                    <a:gd name="connsiteX5" fmla="*/ 4437529 w 6122894"/>
                    <a:gd name="connsiteY5" fmla="*/ 134802 h 394778"/>
                    <a:gd name="connsiteX6" fmla="*/ 5369858 w 6122894"/>
                    <a:gd name="connsiteY6" fmla="*/ 260308 h 394778"/>
                    <a:gd name="connsiteX7" fmla="*/ 6122894 w 6122894"/>
                    <a:gd name="connsiteY7" fmla="*/ 394778 h 394778"/>
                    <a:gd name="connsiteX0" fmla="*/ 0 w 6122894"/>
                    <a:gd name="connsiteY0" fmla="*/ 394778 h 394778"/>
                    <a:gd name="connsiteX1" fmla="*/ 779929 w 6122894"/>
                    <a:gd name="connsiteY1" fmla="*/ 107908 h 394778"/>
                    <a:gd name="connsiteX2" fmla="*/ 1766047 w 6122894"/>
                    <a:gd name="connsiteY2" fmla="*/ 9296 h 394778"/>
                    <a:gd name="connsiteX3" fmla="*/ 2841811 w 6122894"/>
                    <a:gd name="connsiteY3" fmla="*/ 9296 h 394778"/>
                    <a:gd name="connsiteX4" fmla="*/ 3343835 w 6122894"/>
                    <a:gd name="connsiteY4" fmla="*/ 9296 h 394778"/>
                    <a:gd name="connsiteX5" fmla="*/ 4437529 w 6122894"/>
                    <a:gd name="connsiteY5" fmla="*/ 134802 h 394778"/>
                    <a:gd name="connsiteX6" fmla="*/ 5369858 w 6122894"/>
                    <a:gd name="connsiteY6" fmla="*/ 260308 h 394778"/>
                    <a:gd name="connsiteX7" fmla="*/ 6122894 w 6122894"/>
                    <a:gd name="connsiteY7" fmla="*/ 394778 h 394778"/>
                    <a:gd name="connsiteX0" fmla="*/ 0 w 6122894"/>
                    <a:gd name="connsiteY0" fmla="*/ 394778 h 394778"/>
                    <a:gd name="connsiteX1" fmla="*/ 779929 w 6122894"/>
                    <a:gd name="connsiteY1" fmla="*/ 107908 h 394778"/>
                    <a:gd name="connsiteX2" fmla="*/ 1766047 w 6122894"/>
                    <a:gd name="connsiteY2" fmla="*/ 9296 h 394778"/>
                    <a:gd name="connsiteX3" fmla="*/ 2841811 w 6122894"/>
                    <a:gd name="connsiteY3" fmla="*/ 9296 h 394778"/>
                    <a:gd name="connsiteX4" fmla="*/ 3343835 w 6122894"/>
                    <a:gd name="connsiteY4" fmla="*/ 9296 h 394778"/>
                    <a:gd name="connsiteX5" fmla="*/ 4437529 w 6122894"/>
                    <a:gd name="connsiteY5" fmla="*/ 134802 h 394778"/>
                    <a:gd name="connsiteX6" fmla="*/ 5369858 w 6122894"/>
                    <a:gd name="connsiteY6" fmla="*/ 260308 h 394778"/>
                    <a:gd name="connsiteX7" fmla="*/ 6122894 w 6122894"/>
                    <a:gd name="connsiteY7" fmla="*/ 394778 h 39477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6122894" h="394778">
                      <a:moveTo>
                        <a:pt x="0" y="394778"/>
                      </a:moveTo>
                      <a:cubicBezTo>
                        <a:pt x="189005" y="270019"/>
                        <a:pt x="485588" y="172155"/>
                        <a:pt x="779929" y="107908"/>
                      </a:cubicBezTo>
                      <a:cubicBezTo>
                        <a:pt x="1074270" y="43661"/>
                        <a:pt x="1422400" y="25731"/>
                        <a:pt x="1766047" y="9296"/>
                      </a:cubicBezTo>
                      <a:cubicBezTo>
                        <a:pt x="2109694" y="-7139"/>
                        <a:pt x="2841811" y="9296"/>
                        <a:pt x="2841811" y="9296"/>
                      </a:cubicBezTo>
                      <a:cubicBezTo>
                        <a:pt x="3104776" y="9296"/>
                        <a:pt x="3077882" y="-11622"/>
                        <a:pt x="3343835" y="9296"/>
                      </a:cubicBezTo>
                      <a:cubicBezTo>
                        <a:pt x="3609788" y="30214"/>
                        <a:pt x="4099859" y="92967"/>
                        <a:pt x="4437529" y="134802"/>
                      </a:cubicBezTo>
                      <a:cubicBezTo>
                        <a:pt x="4775199" y="176637"/>
                        <a:pt x="5088964" y="216979"/>
                        <a:pt x="5369858" y="260308"/>
                      </a:cubicBezTo>
                      <a:cubicBezTo>
                        <a:pt x="5650752" y="303637"/>
                        <a:pt x="5886823" y="349207"/>
                        <a:pt x="6122894" y="394778"/>
                      </a:cubicBezTo>
                    </a:path>
                  </a:pathLst>
                </a:cu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 name="Freeform 20"/>
                <xdr:cNvSpPr/>
              </xdr:nvSpPr>
              <xdr:spPr>
                <a:xfrm>
                  <a:off x="26458107" y="5515799"/>
                  <a:ext cx="972263" cy="1328347"/>
                </a:xfrm>
                <a:custGeom>
                  <a:avLst/>
                  <a:gdLst>
                    <a:gd name="connsiteX0" fmla="*/ 0 w 959223"/>
                    <a:gd name="connsiteY0" fmla="*/ 1133916 h 1313210"/>
                    <a:gd name="connsiteX1" fmla="*/ 206188 w 959223"/>
                    <a:gd name="connsiteY1" fmla="*/ 138834 h 1313210"/>
                    <a:gd name="connsiteX2" fmla="*/ 564776 w 959223"/>
                    <a:gd name="connsiteY2" fmla="*/ 31257 h 1313210"/>
                    <a:gd name="connsiteX3" fmla="*/ 690282 w 959223"/>
                    <a:gd name="connsiteY3" fmla="*/ 362951 h 1313210"/>
                    <a:gd name="connsiteX4" fmla="*/ 770964 w 959223"/>
                    <a:gd name="connsiteY4" fmla="*/ 1142881 h 1313210"/>
                    <a:gd name="connsiteX5" fmla="*/ 959223 w 959223"/>
                    <a:gd name="connsiteY5" fmla="*/ 1313210 h 1313210"/>
                    <a:gd name="connsiteX0" fmla="*/ 0 w 959223"/>
                    <a:gd name="connsiteY0" fmla="*/ 1133916 h 1313210"/>
                    <a:gd name="connsiteX1" fmla="*/ 206188 w 959223"/>
                    <a:gd name="connsiteY1" fmla="*/ 138834 h 1313210"/>
                    <a:gd name="connsiteX2" fmla="*/ 564776 w 959223"/>
                    <a:gd name="connsiteY2" fmla="*/ 31257 h 1313210"/>
                    <a:gd name="connsiteX3" fmla="*/ 690282 w 959223"/>
                    <a:gd name="connsiteY3" fmla="*/ 362951 h 1313210"/>
                    <a:gd name="connsiteX4" fmla="*/ 770964 w 959223"/>
                    <a:gd name="connsiteY4" fmla="*/ 1142881 h 1313210"/>
                    <a:gd name="connsiteX5" fmla="*/ 959223 w 959223"/>
                    <a:gd name="connsiteY5" fmla="*/ 1313210 h 1313210"/>
                    <a:gd name="connsiteX0" fmla="*/ 0 w 959223"/>
                    <a:gd name="connsiteY0" fmla="*/ 1114317 h 1293611"/>
                    <a:gd name="connsiteX1" fmla="*/ 206188 w 959223"/>
                    <a:gd name="connsiteY1" fmla="*/ 119235 h 1293611"/>
                    <a:gd name="connsiteX2" fmla="*/ 564776 w 959223"/>
                    <a:gd name="connsiteY2" fmla="*/ 11658 h 1293611"/>
                    <a:gd name="connsiteX3" fmla="*/ 690282 w 959223"/>
                    <a:gd name="connsiteY3" fmla="*/ 343352 h 1293611"/>
                    <a:gd name="connsiteX4" fmla="*/ 770964 w 959223"/>
                    <a:gd name="connsiteY4" fmla="*/ 1123282 h 1293611"/>
                    <a:gd name="connsiteX5" fmla="*/ 959223 w 959223"/>
                    <a:gd name="connsiteY5" fmla="*/ 1293611 h 1293611"/>
                    <a:gd name="connsiteX0" fmla="*/ 0 w 959223"/>
                    <a:gd name="connsiteY0" fmla="*/ 1152967 h 1332261"/>
                    <a:gd name="connsiteX1" fmla="*/ 206188 w 959223"/>
                    <a:gd name="connsiteY1" fmla="*/ 157885 h 1332261"/>
                    <a:gd name="connsiteX2" fmla="*/ 474508 w 959223"/>
                    <a:gd name="connsiteY2" fmla="*/ 23731 h 1332261"/>
                    <a:gd name="connsiteX3" fmla="*/ 690282 w 959223"/>
                    <a:gd name="connsiteY3" fmla="*/ 382002 h 1332261"/>
                    <a:gd name="connsiteX4" fmla="*/ 770964 w 959223"/>
                    <a:gd name="connsiteY4" fmla="*/ 1161932 h 1332261"/>
                    <a:gd name="connsiteX5" fmla="*/ 959223 w 959223"/>
                    <a:gd name="connsiteY5" fmla="*/ 1332261 h 1332261"/>
                    <a:gd name="connsiteX0" fmla="*/ 0 w 959223"/>
                    <a:gd name="connsiteY0" fmla="*/ 1138844 h 1318138"/>
                    <a:gd name="connsiteX1" fmla="*/ 206188 w 959223"/>
                    <a:gd name="connsiteY1" fmla="*/ 143762 h 1318138"/>
                    <a:gd name="connsiteX2" fmla="*/ 474508 w 959223"/>
                    <a:gd name="connsiteY2" fmla="*/ 9608 h 1318138"/>
                    <a:gd name="connsiteX3" fmla="*/ 690282 w 959223"/>
                    <a:gd name="connsiteY3" fmla="*/ 367879 h 1318138"/>
                    <a:gd name="connsiteX4" fmla="*/ 770964 w 959223"/>
                    <a:gd name="connsiteY4" fmla="*/ 1147809 h 1318138"/>
                    <a:gd name="connsiteX5" fmla="*/ 959223 w 959223"/>
                    <a:gd name="connsiteY5" fmla="*/ 1318138 h 1318138"/>
                    <a:gd name="connsiteX0" fmla="*/ 0 w 959223"/>
                    <a:gd name="connsiteY0" fmla="*/ 1141585 h 1320879"/>
                    <a:gd name="connsiteX1" fmla="*/ 206188 w 959223"/>
                    <a:gd name="connsiteY1" fmla="*/ 146503 h 1320879"/>
                    <a:gd name="connsiteX2" fmla="*/ 474508 w 959223"/>
                    <a:gd name="connsiteY2" fmla="*/ 12349 h 1320879"/>
                    <a:gd name="connsiteX3" fmla="*/ 684972 w 959223"/>
                    <a:gd name="connsiteY3" fmla="*/ 216478 h 1320879"/>
                    <a:gd name="connsiteX4" fmla="*/ 770964 w 959223"/>
                    <a:gd name="connsiteY4" fmla="*/ 1150550 h 1320879"/>
                    <a:gd name="connsiteX5" fmla="*/ 959223 w 959223"/>
                    <a:gd name="connsiteY5" fmla="*/ 1320879 h 1320879"/>
                    <a:gd name="connsiteX0" fmla="*/ 0 w 959223"/>
                    <a:gd name="connsiteY0" fmla="*/ 1141585 h 1320879"/>
                    <a:gd name="connsiteX1" fmla="*/ 206188 w 959223"/>
                    <a:gd name="connsiteY1" fmla="*/ 146503 h 1320879"/>
                    <a:gd name="connsiteX2" fmla="*/ 474508 w 959223"/>
                    <a:gd name="connsiteY2" fmla="*/ 12349 h 1320879"/>
                    <a:gd name="connsiteX3" fmla="*/ 684972 w 959223"/>
                    <a:gd name="connsiteY3" fmla="*/ 216478 h 1320879"/>
                    <a:gd name="connsiteX4" fmla="*/ 770964 w 959223"/>
                    <a:gd name="connsiteY4" fmla="*/ 1150550 h 1320879"/>
                    <a:gd name="connsiteX5" fmla="*/ 959223 w 959223"/>
                    <a:gd name="connsiteY5" fmla="*/ 1320879 h 1320879"/>
                    <a:gd name="connsiteX0" fmla="*/ 0 w 959223"/>
                    <a:gd name="connsiteY0" fmla="*/ 1130201 h 1309495"/>
                    <a:gd name="connsiteX1" fmla="*/ 216809 w 959223"/>
                    <a:gd name="connsiteY1" fmla="*/ 182957 h 1309495"/>
                    <a:gd name="connsiteX2" fmla="*/ 474508 w 959223"/>
                    <a:gd name="connsiteY2" fmla="*/ 965 h 1309495"/>
                    <a:gd name="connsiteX3" fmla="*/ 684972 w 959223"/>
                    <a:gd name="connsiteY3" fmla="*/ 205094 h 1309495"/>
                    <a:gd name="connsiteX4" fmla="*/ 770964 w 959223"/>
                    <a:gd name="connsiteY4" fmla="*/ 1139166 h 1309495"/>
                    <a:gd name="connsiteX5" fmla="*/ 959223 w 959223"/>
                    <a:gd name="connsiteY5" fmla="*/ 1309495 h 1309495"/>
                    <a:gd name="connsiteX0" fmla="*/ 0 w 959223"/>
                    <a:gd name="connsiteY0" fmla="*/ 1129443 h 1308737"/>
                    <a:gd name="connsiteX1" fmla="*/ 216809 w 959223"/>
                    <a:gd name="connsiteY1" fmla="*/ 182199 h 1308737"/>
                    <a:gd name="connsiteX2" fmla="*/ 474508 w 959223"/>
                    <a:gd name="connsiteY2" fmla="*/ 207 h 1308737"/>
                    <a:gd name="connsiteX3" fmla="*/ 684972 w 959223"/>
                    <a:gd name="connsiteY3" fmla="*/ 204336 h 1308737"/>
                    <a:gd name="connsiteX4" fmla="*/ 770964 w 959223"/>
                    <a:gd name="connsiteY4" fmla="*/ 1138408 h 1308737"/>
                    <a:gd name="connsiteX5" fmla="*/ 959223 w 959223"/>
                    <a:gd name="connsiteY5" fmla="*/ 1308737 h 130873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959223" h="1308737">
                      <a:moveTo>
                        <a:pt x="0" y="1129443"/>
                      </a:moveTo>
                      <a:cubicBezTo>
                        <a:pt x="103818" y="707843"/>
                        <a:pt x="169583" y="322569"/>
                        <a:pt x="216809" y="182199"/>
                      </a:cubicBezTo>
                      <a:cubicBezTo>
                        <a:pt x="264035" y="41829"/>
                        <a:pt x="396481" y="-3483"/>
                        <a:pt x="474508" y="207"/>
                      </a:cubicBezTo>
                      <a:cubicBezTo>
                        <a:pt x="552535" y="3897"/>
                        <a:pt x="667423" y="78418"/>
                        <a:pt x="684972" y="204336"/>
                      </a:cubicBezTo>
                      <a:cubicBezTo>
                        <a:pt x="702521" y="330254"/>
                        <a:pt x="725256" y="954341"/>
                        <a:pt x="770964" y="1138408"/>
                      </a:cubicBezTo>
                      <a:cubicBezTo>
                        <a:pt x="816673" y="1322475"/>
                        <a:pt x="887505" y="1302760"/>
                        <a:pt x="959223" y="1308737"/>
                      </a:cubicBezTo>
                    </a:path>
                  </a:pathLst>
                </a:cu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 name="Freeform 21"/>
                <xdr:cNvSpPr/>
              </xdr:nvSpPr>
              <xdr:spPr>
                <a:xfrm>
                  <a:off x="25123996" y="6800544"/>
                  <a:ext cx="2231397" cy="43601"/>
                </a:xfrm>
                <a:custGeom>
                  <a:avLst/>
                  <a:gdLst>
                    <a:gd name="connsiteX0" fmla="*/ 0 w 2205318"/>
                    <a:gd name="connsiteY0" fmla="*/ 40341 h 40341"/>
                    <a:gd name="connsiteX1" fmla="*/ 726141 w 2205318"/>
                    <a:gd name="connsiteY1" fmla="*/ 4482 h 40341"/>
                    <a:gd name="connsiteX2" fmla="*/ 1586753 w 2205318"/>
                    <a:gd name="connsiteY2" fmla="*/ 4482 h 40341"/>
                    <a:gd name="connsiteX3" fmla="*/ 2205318 w 2205318"/>
                    <a:gd name="connsiteY3" fmla="*/ 40341 h 40341"/>
                  </a:gdLst>
                  <a:ahLst/>
                  <a:cxnLst>
                    <a:cxn ang="0">
                      <a:pos x="connsiteX0" y="connsiteY0"/>
                    </a:cxn>
                    <a:cxn ang="0">
                      <a:pos x="connsiteX1" y="connsiteY1"/>
                    </a:cxn>
                    <a:cxn ang="0">
                      <a:pos x="connsiteX2" y="connsiteY2"/>
                    </a:cxn>
                    <a:cxn ang="0">
                      <a:pos x="connsiteX3" y="connsiteY3"/>
                    </a:cxn>
                  </a:cxnLst>
                  <a:rect l="l" t="t" r="r" b="b"/>
                  <a:pathLst>
                    <a:path w="2205318" h="40341">
                      <a:moveTo>
                        <a:pt x="0" y="40341"/>
                      </a:moveTo>
                      <a:cubicBezTo>
                        <a:pt x="230841" y="25399"/>
                        <a:pt x="461682" y="10458"/>
                        <a:pt x="726141" y="4482"/>
                      </a:cubicBezTo>
                      <a:cubicBezTo>
                        <a:pt x="990600" y="-1494"/>
                        <a:pt x="1340224" y="-1494"/>
                        <a:pt x="1586753" y="4482"/>
                      </a:cubicBezTo>
                      <a:cubicBezTo>
                        <a:pt x="1833282" y="10458"/>
                        <a:pt x="2019300" y="25399"/>
                        <a:pt x="2205318" y="40341"/>
                      </a:cubicBezTo>
                    </a:path>
                  </a:pathLst>
                </a:cu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3" name="Straight Connector 22"/>
                <xdr:cNvCxnSpPr/>
              </xdr:nvCxnSpPr>
              <xdr:spPr>
                <a:xfrm>
                  <a:off x="21574808" y="6657109"/>
                  <a:ext cx="0" cy="195058"/>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4" name="Freeform 23"/>
                <xdr:cNvSpPr/>
              </xdr:nvSpPr>
              <xdr:spPr>
                <a:xfrm>
                  <a:off x="22949691" y="6492298"/>
                  <a:ext cx="1627543" cy="355858"/>
                </a:xfrm>
                <a:custGeom>
                  <a:avLst/>
                  <a:gdLst>
                    <a:gd name="connsiteX0" fmla="*/ 0 w 1612231"/>
                    <a:gd name="connsiteY0" fmla="*/ 346743 h 350754"/>
                    <a:gd name="connsiteX1" fmla="*/ 84221 w 1612231"/>
                    <a:gd name="connsiteY1" fmla="*/ 114133 h 350754"/>
                    <a:gd name="connsiteX2" fmla="*/ 308810 w 1612231"/>
                    <a:gd name="connsiteY2" fmla="*/ 13870 h 350754"/>
                    <a:gd name="connsiteX3" fmla="*/ 737936 w 1612231"/>
                    <a:gd name="connsiteY3" fmla="*/ 1838 h 350754"/>
                    <a:gd name="connsiteX4" fmla="*/ 1054768 w 1612231"/>
                    <a:gd name="connsiteY4" fmla="*/ 17880 h 350754"/>
                    <a:gd name="connsiteX5" fmla="*/ 1431758 w 1612231"/>
                    <a:gd name="connsiteY5" fmla="*/ 162259 h 350754"/>
                    <a:gd name="connsiteX6" fmla="*/ 1612231 w 1612231"/>
                    <a:gd name="connsiteY6" fmla="*/ 350754 h 3507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612231" h="350754">
                      <a:moveTo>
                        <a:pt x="0" y="346743"/>
                      </a:moveTo>
                      <a:cubicBezTo>
                        <a:pt x="16376" y="258177"/>
                        <a:pt x="32753" y="169612"/>
                        <a:pt x="84221" y="114133"/>
                      </a:cubicBezTo>
                      <a:cubicBezTo>
                        <a:pt x="135689" y="58654"/>
                        <a:pt x="199858" y="32586"/>
                        <a:pt x="308810" y="13870"/>
                      </a:cubicBezTo>
                      <a:cubicBezTo>
                        <a:pt x="417762" y="-4846"/>
                        <a:pt x="613610" y="1170"/>
                        <a:pt x="737936" y="1838"/>
                      </a:cubicBezTo>
                      <a:cubicBezTo>
                        <a:pt x="862262" y="2506"/>
                        <a:pt x="939131" y="-8857"/>
                        <a:pt x="1054768" y="17880"/>
                      </a:cubicBezTo>
                      <a:cubicBezTo>
                        <a:pt x="1170405" y="44617"/>
                        <a:pt x="1338848" y="106780"/>
                        <a:pt x="1431758" y="162259"/>
                      </a:cubicBezTo>
                      <a:cubicBezTo>
                        <a:pt x="1524668" y="217738"/>
                        <a:pt x="1568449" y="284246"/>
                        <a:pt x="1612231" y="350754"/>
                      </a:cubicBezTo>
                    </a:path>
                  </a:pathLst>
                </a:cu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5" name="Straight Connector 24"/>
                <xdr:cNvCxnSpPr/>
              </xdr:nvCxnSpPr>
              <xdr:spPr>
                <a:xfrm>
                  <a:off x="23506863" y="3495645"/>
                  <a:ext cx="115614" cy="138975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 name="Straight Connector 25"/>
                <xdr:cNvCxnSpPr/>
              </xdr:nvCxnSpPr>
              <xdr:spPr>
                <a:xfrm>
                  <a:off x="23498329" y="3490390"/>
                  <a:ext cx="124148"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7" name="Straight Connector 26"/>
                <xdr:cNvCxnSpPr/>
              </xdr:nvCxnSpPr>
              <xdr:spPr>
                <a:xfrm>
                  <a:off x="23611967" y="4880145"/>
                  <a:ext cx="20543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 name="Straight Connector 27"/>
                <xdr:cNvCxnSpPr/>
              </xdr:nvCxnSpPr>
              <xdr:spPr>
                <a:xfrm>
                  <a:off x="26676211" y="5664600"/>
                  <a:ext cx="2527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 name="Straight Connector 28"/>
                <xdr:cNvCxnSpPr/>
              </xdr:nvCxnSpPr>
              <xdr:spPr>
                <a:xfrm>
                  <a:off x="26939447" y="5659344"/>
                  <a:ext cx="0" cy="110024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7" name="Group 6"/>
              <xdr:cNvGrpSpPr/>
            </xdr:nvGrpSpPr>
            <xdr:grpSpPr>
              <a:xfrm flipV="1">
                <a:off x="21461506" y="6919305"/>
                <a:ext cx="6329082" cy="3545479"/>
                <a:chOff x="21184415" y="3357491"/>
                <a:chExt cx="6245955" cy="3494676"/>
              </a:xfrm>
            </xdr:grpSpPr>
            <xdr:sp macro="" textlink="">
              <xdr:nvSpPr>
                <xdr:cNvPr id="8" name="Freeform 7"/>
                <xdr:cNvSpPr/>
              </xdr:nvSpPr>
              <xdr:spPr>
                <a:xfrm>
                  <a:off x="22674186" y="3357491"/>
                  <a:ext cx="1815760" cy="3121548"/>
                </a:xfrm>
                <a:custGeom>
                  <a:avLst/>
                  <a:gdLst>
                    <a:gd name="connsiteX0" fmla="*/ 0 w 1792941"/>
                    <a:gd name="connsiteY0" fmla="*/ 3248451 h 3248451"/>
                    <a:gd name="connsiteX1" fmla="*/ 179294 w 1792941"/>
                    <a:gd name="connsiteY1" fmla="*/ 254239 h 3248451"/>
                    <a:gd name="connsiteX2" fmla="*/ 439271 w 1792941"/>
                    <a:gd name="connsiteY2" fmla="*/ 164592 h 3248451"/>
                    <a:gd name="connsiteX3" fmla="*/ 932330 w 1792941"/>
                    <a:gd name="connsiteY3" fmla="*/ 254239 h 3248451"/>
                    <a:gd name="connsiteX4" fmla="*/ 1290918 w 1792941"/>
                    <a:gd name="connsiteY4" fmla="*/ 2880898 h 3248451"/>
                    <a:gd name="connsiteX5" fmla="*/ 1792941 w 1792941"/>
                    <a:gd name="connsiteY5" fmla="*/ 3221557 h 3248451"/>
                    <a:gd name="connsiteX0" fmla="*/ 0 w 1792941"/>
                    <a:gd name="connsiteY0" fmla="*/ 3236908 h 3236908"/>
                    <a:gd name="connsiteX1" fmla="*/ 170330 w 1792941"/>
                    <a:gd name="connsiteY1" fmla="*/ 565425 h 3236908"/>
                    <a:gd name="connsiteX2" fmla="*/ 439271 w 1792941"/>
                    <a:gd name="connsiteY2" fmla="*/ 153049 h 3236908"/>
                    <a:gd name="connsiteX3" fmla="*/ 932330 w 1792941"/>
                    <a:gd name="connsiteY3" fmla="*/ 242696 h 3236908"/>
                    <a:gd name="connsiteX4" fmla="*/ 1290918 w 1792941"/>
                    <a:gd name="connsiteY4" fmla="*/ 2869355 h 3236908"/>
                    <a:gd name="connsiteX5" fmla="*/ 1792941 w 1792941"/>
                    <a:gd name="connsiteY5" fmla="*/ 3210014 h 3236908"/>
                    <a:gd name="connsiteX0" fmla="*/ 0 w 1792941"/>
                    <a:gd name="connsiteY0" fmla="*/ 3236908 h 3236908"/>
                    <a:gd name="connsiteX1" fmla="*/ 170330 w 1792941"/>
                    <a:gd name="connsiteY1" fmla="*/ 565425 h 3236908"/>
                    <a:gd name="connsiteX2" fmla="*/ 439271 w 1792941"/>
                    <a:gd name="connsiteY2" fmla="*/ 153049 h 3236908"/>
                    <a:gd name="connsiteX3" fmla="*/ 932330 w 1792941"/>
                    <a:gd name="connsiteY3" fmla="*/ 242696 h 3236908"/>
                    <a:gd name="connsiteX4" fmla="*/ 1290918 w 1792941"/>
                    <a:gd name="connsiteY4" fmla="*/ 2869355 h 3236908"/>
                    <a:gd name="connsiteX5" fmla="*/ 1792941 w 1792941"/>
                    <a:gd name="connsiteY5" fmla="*/ 3210014 h 3236908"/>
                    <a:gd name="connsiteX0" fmla="*/ 0 w 1792941"/>
                    <a:gd name="connsiteY0" fmla="*/ 3229529 h 3229529"/>
                    <a:gd name="connsiteX1" fmla="*/ 170330 w 1792941"/>
                    <a:gd name="connsiteY1" fmla="*/ 405646 h 3229529"/>
                    <a:gd name="connsiteX2" fmla="*/ 439271 w 1792941"/>
                    <a:gd name="connsiteY2" fmla="*/ 145670 h 3229529"/>
                    <a:gd name="connsiteX3" fmla="*/ 932330 w 1792941"/>
                    <a:gd name="connsiteY3" fmla="*/ 235317 h 3229529"/>
                    <a:gd name="connsiteX4" fmla="*/ 1290918 w 1792941"/>
                    <a:gd name="connsiteY4" fmla="*/ 2861976 h 3229529"/>
                    <a:gd name="connsiteX5" fmla="*/ 1792941 w 1792941"/>
                    <a:gd name="connsiteY5" fmla="*/ 3202635 h 3229529"/>
                    <a:gd name="connsiteX0" fmla="*/ 0 w 1792941"/>
                    <a:gd name="connsiteY0" fmla="*/ 3217195 h 3217195"/>
                    <a:gd name="connsiteX1" fmla="*/ 170330 w 1792941"/>
                    <a:gd name="connsiteY1" fmla="*/ 393312 h 3217195"/>
                    <a:gd name="connsiteX2" fmla="*/ 439271 w 1792941"/>
                    <a:gd name="connsiteY2" fmla="*/ 133336 h 3217195"/>
                    <a:gd name="connsiteX3" fmla="*/ 932330 w 1792941"/>
                    <a:gd name="connsiteY3" fmla="*/ 222983 h 3217195"/>
                    <a:gd name="connsiteX4" fmla="*/ 1290918 w 1792941"/>
                    <a:gd name="connsiteY4" fmla="*/ 2849642 h 3217195"/>
                    <a:gd name="connsiteX5" fmla="*/ 1792941 w 1792941"/>
                    <a:gd name="connsiteY5" fmla="*/ 3190301 h 3217195"/>
                    <a:gd name="connsiteX0" fmla="*/ 0 w 1792941"/>
                    <a:gd name="connsiteY0" fmla="*/ 3210301 h 3210301"/>
                    <a:gd name="connsiteX1" fmla="*/ 170330 w 1792941"/>
                    <a:gd name="connsiteY1" fmla="*/ 386418 h 3210301"/>
                    <a:gd name="connsiteX2" fmla="*/ 555812 w 1792941"/>
                    <a:gd name="connsiteY2" fmla="*/ 144371 h 3210301"/>
                    <a:gd name="connsiteX3" fmla="*/ 932330 w 1792941"/>
                    <a:gd name="connsiteY3" fmla="*/ 216089 h 3210301"/>
                    <a:gd name="connsiteX4" fmla="*/ 1290918 w 1792941"/>
                    <a:gd name="connsiteY4" fmla="*/ 2842748 h 3210301"/>
                    <a:gd name="connsiteX5" fmla="*/ 1792941 w 1792941"/>
                    <a:gd name="connsiteY5" fmla="*/ 3183407 h 3210301"/>
                    <a:gd name="connsiteX0" fmla="*/ 0 w 1792941"/>
                    <a:gd name="connsiteY0" fmla="*/ 3140498 h 3140498"/>
                    <a:gd name="connsiteX1" fmla="*/ 170330 w 1792941"/>
                    <a:gd name="connsiteY1" fmla="*/ 316615 h 3140498"/>
                    <a:gd name="connsiteX2" fmla="*/ 555812 w 1792941"/>
                    <a:gd name="connsiteY2" fmla="*/ 74568 h 3140498"/>
                    <a:gd name="connsiteX3" fmla="*/ 977153 w 1792941"/>
                    <a:gd name="connsiteY3" fmla="*/ 379368 h 3140498"/>
                    <a:gd name="connsiteX4" fmla="*/ 1290918 w 1792941"/>
                    <a:gd name="connsiteY4" fmla="*/ 2772945 h 3140498"/>
                    <a:gd name="connsiteX5" fmla="*/ 1792941 w 1792941"/>
                    <a:gd name="connsiteY5" fmla="*/ 3113604 h 3140498"/>
                    <a:gd name="connsiteX0" fmla="*/ 0 w 1792941"/>
                    <a:gd name="connsiteY0" fmla="*/ 3140498 h 3140498"/>
                    <a:gd name="connsiteX1" fmla="*/ 170330 w 1792941"/>
                    <a:gd name="connsiteY1" fmla="*/ 316615 h 3140498"/>
                    <a:gd name="connsiteX2" fmla="*/ 555812 w 1792941"/>
                    <a:gd name="connsiteY2" fmla="*/ 74568 h 3140498"/>
                    <a:gd name="connsiteX3" fmla="*/ 977153 w 1792941"/>
                    <a:gd name="connsiteY3" fmla="*/ 379368 h 3140498"/>
                    <a:gd name="connsiteX4" fmla="*/ 1290918 w 1792941"/>
                    <a:gd name="connsiteY4" fmla="*/ 2772945 h 3140498"/>
                    <a:gd name="connsiteX5" fmla="*/ 1792941 w 1792941"/>
                    <a:gd name="connsiteY5" fmla="*/ 3113604 h 3140498"/>
                    <a:gd name="connsiteX0" fmla="*/ 0 w 1792941"/>
                    <a:gd name="connsiteY0" fmla="*/ 3075869 h 3075869"/>
                    <a:gd name="connsiteX1" fmla="*/ 170330 w 1792941"/>
                    <a:gd name="connsiteY1" fmla="*/ 251986 h 3075869"/>
                    <a:gd name="connsiteX2" fmla="*/ 555812 w 1792941"/>
                    <a:gd name="connsiteY2" fmla="*/ 9939 h 3075869"/>
                    <a:gd name="connsiteX3" fmla="*/ 977153 w 1792941"/>
                    <a:gd name="connsiteY3" fmla="*/ 314739 h 3075869"/>
                    <a:gd name="connsiteX4" fmla="*/ 1290918 w 1792941"/>
                    <a:gd name="connsiteY4" fmla="*/ 2708316 h 3075869"/>
                    <a:gd name="connsiteX5" fmla="*/ 1792941 w 1792941"/>
                    <a:gd name="connsiteY5" fmla="*/ 3048975 h 3075869"/>
                    <a:gd name="connsiteX0" fmla="*/ 0 w 1792941"/>
                    <a:gd name="connsiteY0" fmla="*/ 3075869 h 3075869"/>
                    <a:gd name="connsiteX1" fmla="*/ 170330 w 1792941"/>
                    <a:gd name="connsiteY1" fmla="*/ 251986 h 3075869"/>
                    <a:gd name="connsiteX2" fmla="*/ 555812 w 1792941"/>
                    <a:gd name="connsiteY2" fmla="*/ 9939 h 3075869"/>
                    <a:gd name="connsiteX3" fmla="*/ 977153 w 1792941"/>
                    <a:gd name="connsiteY3" fmla="*/ 314739 h 3075869"/>
                    <a:gd name="connsiteX4" fmla="*/ 1290918 w 1792941"/>
                    <a:gd name="connsiteY4" fmla="*/ 2708316 h 3075869"/>
                    <a:gd name="connsiteX5" fmla="*/ 1792941 w 1792941"/>
                    <a:gd name="connsiteY5" fmla="*/ 3048975 h 3075869"/>
                    <a:gd name="connsiteX0" fmla="*/ 0 w 1792941"/>
                    <a:gd name="connsiteY0" fmla="*/ 3121978 h 3121978"/>
                    <a:gd name="connsiteX1" fmla="*/ 170330 w 1792941"/>
                    <a:gd name="connsiteY1" fmla="*/ 298095 h 3121978"/>
                    <a:gd name="connsiteX2" fmla="*/ 555812 w 1792941"/>
                    <a:gd name="connsiteY2" fmla="*/ 56048 h 3121978"/>
                    <a:gd name="connsiteX3" fmla="*/ 950259 w 1792941"/>
                    <a:gd name="connsiteY3" fmla="*/ 235342 h 3121978"/>
                    <a:gd name="connsiteX4" fmla="*/ 1290918 w 1792941"/>
                    <a:gd name="connsiteY4" fmla="*/ 2754425 h 3121978"/>
                    <a:gd name="connsiteX5" fmla="*/ 1792941 w 1792941"/>
                    <a:gd name="connsiteY5" fmla="*/ 3095084 h 3121978"/>
                    <a:gd name="connsiteX0" fmla="*/ 0 w 1792941"/>
                    <a:gd name="connsiteY0" fmla="*/ 3071536 h 3071536"/>
                    <a:gd name="connsiteX1" fmla="*/ 170330 w 1792941"/>
                    <a:gd name="connsiteY1" fmla="*/ 247653 h 3071536"/>
                    <a:gd name="connsiteX2" fmla="*/ 555812 w 1792941"/>
                    <a:gd name="connsiteY2" fmla="*/ 5606 h 3071536"/>
                    <a:gd name="connsiteX3" fmla="*/ 950259 w 1792941"/>
                    <a:gd name="connsiteY3" fmla="*/ 184900 h 3071536"/>
                    <a:gd name="connsiteX4" fmla="*/ 1290918 w 1792941"/>
                    <a:gd name="connsiteY4" fmla="*/ 2703983 h 3071536"/>
                    <a:gd name="connsiteX5" fmla="*/ 1792941 w 1792941"/>
                    <a:gd name="connsiteY5" fmla="*/ 3044642 h 3071536"/>
                    <a:gd name="connsiteX0" fmla="*/ 0 w 1792941"/>
                    <a:gd name="connsiteY0" fmla="*/ 3148305 h 3148305"/>
                    <a:gd name="connsiteX1" fmla="*/ 170330 w 1792941"/>
                    <a:gd name="connsiteY1" fmla="*/ 324422 h 3148305"/>
                    <a:gd name="connsiteX2" fmla="*/ 555812 w 1792941"/>
                    <a:gd name="connsiteY2" fmla="*/ 82375 h 3148305"/>
                    <a:gd name="connsiteX3" fmla="*/ 950259 w 1792941"/>
                    <a:gd name="connsiteY3" fmla="*/ 261669 h 3148305"/>
                    <a:gd name="connsiteX4" fmla="*/ 1335741 w 1792941"/>
                    <a:gd name="connsiteY4" fmla="*/ 2753858 h 3148305"/>
                    <a:gd name="connsiteX5" fmla="*/ 1792941 w 1792941"/>
                    <a:gd name="connsiteY5" fmla="*/ 3121411 h 3148305"/>
                    <a:gd name="connsiteX0" fmla="*/ 0 w 1792941"/>
                    <a:gd name="connsiteY0" fmla="*/ 3069949 h 3069949"/>
                    <a:gd name="connsiteX1" fmla="*/ 170330 w 1792941"/>
                    <a:gd name="connsiteY1" fmla="*/ 246066 h 3069949"/>
                    <a:gd name="connsiteX2" fmla="*/ 555812 w 1792941"/>
                    <a:gd name="connsiteY2" fmla="*/ 4019 h 3069949"/>
                    <a:gd name="connsiteX3" fmla="*/ 950259 w 1792941"/>
                    <a:gd name="connsiteY3" fmla="*/ 183313 h 3069949"/>
                    <a:gd name="connsiteX4" fmla="*/ 1335741 w 1792941"/>
                    <a:gd name="connsiteY4" fmla="*/ 2675502 h 3069949"/>
                    <a:gd name="connsiteX5" fmla="*/ 1792941 w 1792941"/>
                    <a:gd name="connsiteY5" fmla="*/ 3043055 h 3069949"/>
                    <a:gd name="connsiteX0" fmla="*/ 0 w 1792941"/>
                    <a:gd name="connsiteY0" fmla="*/ 3069949 h 3069949"/>
                    <a:gd name="connsiteX1" fmla="*/ 170330 w 1792941"/>
                    <a:gd name="connsiteY1" fmla="*/ 246066 h 3069949"/>
                    <a:gd name="connsiteX2" fmla="*/ 555812 w 1792941"/>
                    <a:gd name="connsiteY2" fmla="*/ 4019 h 3069949"/>
                    <a:gd name="connsiteX3" fmla="*/ 950259 w 1792941"/>
                    <a:gd name="connsiteY3" fmla="*/ 183313 h 3069949"/>
                    <a:gd name="connsiteX4" fmla="*/ 1335741 w 1792941"/>
                    <a:gd name="connsiteY4" fmla="*/ 2675502 h 3069949"/>
                    <a:gd name="connsiteX5" fmla="*/ 1792941 w 1792941"/>
                    <a:gd name="connsiteY5" fmla="*/ 3043055 h 3069949"/>
                    <a:gd name="connsiteX0" fmla="*/ 0 w 1792941"/>
                    <a:gd name="connsiteY0" fmla="*/ 3069949 h 3069949"/>
                    <a:gd name="connsiteX1" fmla="*/ 170330 w 1792941"/>
                    <a:gd name="connsiteY1" fmla="*/ 246066 h 3069949"/>
                    <a:gd name="connsiteX2" fmla="*/ 555812 w 1792941"/>
                    <a:gd name="connsiteY2" fmla="*/ 4019 h 3069949"/>
                    <a:gd name="connsiteX3" fmla="*/ 950259 w 1792941"/>
                    <a:gd name="connsiteY3" fmla="*/ 183313 h 3069949"/>
                    <a:gd name="connsiteX4" fmla="*/ 1335741 w 1792941"/>
                    <a:gd name="connsiteY4" fmla="*/ 2675502 h 3069949"/>
                    <a:gd name="connsiteX5" fmla="*/ 1792941 w 1792941"/>
                    <a:gd name="connsiteY5" fmla="*/ 3043055 h 3069949"/>
                    <a:gd name="connsiteX0" fmla="*/ 0 w 1792941"/>
                    <a:gd name="connsiteY0" fmla="*/ 3156007 h 3156007"/>
                    <a:gd name="connsiteX1" fmla="*/ 170330 w 1792941"/>
                    <a:gd name="connsiteY1" fmla="*/ 332124 h 3156007"/>
                    <a:gd name="connsiteX2" fmla="*/ 540957 w 1792941"/>
                    <a:gd name="connsiteY2" fmla="*/ 75214 h 3156007"/>
                    <a:gd name="connsiteX3" fmla="*/ 950259 w 1792941"/>
                    <a:gd name="connsiteY3" fmla="*/ 269371 h 3156007"/>
                    <a:gd name="connsiteX4" fmla="*/ 1335741 w 1792941"/>
                    <a:gd name="connsiteY4" fmla="*/ 2761560 h 3156007"/>
                    <a:gd name="connsiteX5" fmla="*/ 1792941 w 1792941"/>
                    <a:gd name="connsiteY5" fmla="*/ 3129113 h 3156007"/>
                    <a:gd name="connsiteX0" fmla="*/ 0 w 1792941"/>
                    <a:gd name="connsiteY0" fmla="*/ 3140985 h 3140985"/>
                    <a:gd name="connsiteX1" fmla="*/ 170330 w 1792941"/>
                    <a:gd name="connsiteY1" fmla="*/ 317102 h 3140985"/>
                    <a:gd name="connsiteX2" fmla="*/ 540957 w 1792941"/>
                    <a:gd name="connsiteY2" fmla="*/ 60192 h 3140985"/>
                    <a:gd name="connsiteX3" fmla="*/ 950259 w 1792941"/>
                    <a:gd name="connsiteY3" fmla="*/ 254349 h 3140985"/>
                    <a:gd name="connsiteX4" fmla="*/ 1335741 w 1792941"/>
                    <a:gd name="connsiteY4" fmla="*/ 2746538 h 3140985"/>
                    <a:gd name="connsiteX5" fmla="*/ 1792941 w 1792941"/>
                    <a:gd name="connsiteY5" fmla="*/ 3114091 h 3140985"/>
                    <a:gd name="connsiteX0" fmla="*/ 0 w 1792941"/>
                    <a:gd name="connsiteY0" fmla="*/ 3087565 h 3087565"/>
                    <a:gd name="connsiteX1" fmla="*/ 170330 w 1792941"/>
                    <a:gd name="connsiteY1" fmla="*/ 263682 h 3087565"/>
                    <a:gd name="connsiteX2" fmla="*/ 540957 w 1792941"/>
                    <a:gd name="connsiteY2" fmla="*/ 6772 h 3087565"/>
                    <a:gd name="connsiteX3" fmla="*/ 950259 w 1792941"/>
                    <a:gd name="connsiteY3" fmla="*/ 200929 h 3087565"/>
                    <a:gd name="connsiteX4" fmla="*/ 1335741 w 1792941"/>
                    <a:gd name="connsiteY4" fmla="*/ 2693118 h 3087565"/>
                    <a:gd name="connsiteX5" fmla="*/ 1792941 w 1792941"/>
                    <a:gd name="connsiteY5" fmla="*/ 3060671 h 3087565"/>
                    <a:gd name="connsiteX0" fmla="*/ 0 w 1792941"/>
                    <a:gd name="connsiteY0" fmla="*/ 3087565 h 3087565"/>
                    <a:gd name="connsiteX1" fmla="*/ 170330 w 1792941"/>
                    <a:gd name="connsiteY1" fmla="*/ 263682 h 3087565"/>
                    <a:gd name="connsiteX2" fmla="*/ 540957 w 1792941"/>
                    <a:gd name="connsiteY2" fmla="*/ 6772 h 3087565"/>
                    <a:gd name="connsiteX3" fmla="*/ 950259 w 1792941"/>
                    <a:gd name="connsiteY3" fmla="*/ 200929 h 3087565"/>
                    <a:gd name="connsiteX4" fmla="*/ 1335741 w 1792941"/>
                    <a:gd name="connsiteY4" fmla="*/ 2693118 h 3087565"/>
                    <a:gd name="connsiteX5" fmla="*/ 1792941 w 1792941"/>
                    <a:gd name="connsiteY5" fmla="*/ 3060671 h 3087565"/>
                    <a:gd name="connsiteX0" fmla="*/ 0 w 1792941"/>
                    <a:gd name="connsiteY0" fmla="*/ 3082272 h 3082272"/>
                    <a:gd name="connsiteX1" fmla="*/ 170330 w 1792941"/>
                    <a:gd name="connsiteY1" fmla="*/ 258389 h 3082272"/>
                    <a:gd name="connsiteX2" fmla="*/ 540957 w 1792941"/>
                    <a:gd name="connsiteY2" fmla="*/ 1479 h 3082272"/>
                    <a:gd name="connsiteX3" fmla="*/ 950259 w 1792941"/>
                    <a:gd name="connsiteY3" fmla="*/ 195636 h 3082272"/>
                    <a:gd name="connsiteX4" fmla="*/ 1335741 w 1792941"/>
                    <a:gd name="connsiteY4" fmla="*/ 2687825 h 3082272"/>
                    <a:gd name="connsiteX5" fmla="*/ 1792941 w 1792941"/>
                    <a:gd name="connsiteY5" fmla="*/ 3055378 h 308227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792941" h="3082272">
                      <a:moveTo>
                        <a:pt x="0" y="3082272"/>
                      </a:moveTo>
                      <a:cubicBezTo>
                        <a:pt x="53041" y="1842154"/>
                        <a:pt x="139590" y="463448"/>
                        <a:pt x="170330" y="258389"/>
                      </a:cubicBezTo>
                      <a:cubicBezTo>
                        <a:pt x="201070" y="53330"/>
                        <a:pt x="410969" y="11938"/>
                        <a:pt x="540957" y="1479"/>
                      </a:cubicBezTo>
                      <a:cubicBezTo>
                        <a:pt x="670945" y="-8980"/>
                        <a:pt x="906926" y="34024"/>
                        <a:pt x="950259" y="195636"/>
                      </a:cubicBezTo>
                      <a:cubicBezTo>
                        <a:pt x="993592" y="357248"/>
                        <a:pt x="1231153" y="2381530"/>
                        <a:pt x="1335741" y="2687825"/>
                      </a:cubicBezTo>
                      <a:cubicBezTo>
                        <a:pt x="1440329" y="2994120"/>
                        <a:pt x="1649505" y="2991131"/>
                        <a:pt x="1792941" y="3055378"/>
                      </a:cubicBezTo>
                    </a:path>
                  </a:pathLst>
                </a:cu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9" name="Freeform 8"/>
                <xdr:cNvSpPr/>
              </xdr:nvSpPr>
              <xdr:spPr>
                <a:xfrm>
                  <a:off x="21184415" y="6442848"/>
                  <a:ext cx="6201132" cy="401297"/>
                </a:xfrm>
                <a:custGeom>
                  <a:avLst/>
                  <a:gdLst>
                    <a:gd name="connsiteX0" fmla="*/ 0 w 6122894"/>
                    <a:gd name="connsiteY0" fmla="*/ 394778 h 394778"/>
                    <a:gd name="connsiteX1" fmla="*/ 869576 w 6122894"/>
                    <a:gd name="connsiteY1" fmla="*/ 81014 h 394778"/>
                    <a:gd name="connsiteX2" fmla="*/ 1766047 w 6122894"/>
                    <a:gd name="connsiteY2" fmla="*/ 9296 h 394778"/>
                    <a:gd name="connsiteX3" fmla="*/ 2841811 w 6122894"/>
                    <a:gd name="connsiteY3" fmla="*/ 9296 h 394778"/>
                    <a:gd name="connsiteX4" fmla="*/ 3343835 w 6122894"/>
                    <a:gd name="connsiteY4" fmla="*/ 9296 h 394778"/>
                    <a:gd name="connsiteX5" fmla="*/ 4437529 w 6122894"/>
                    <a:gd name="connsiteY5" fmla="*/ 134802 h 394778"/>
                    <a:gd name="connsiteX6" fmla="*/ 5369858 w 6122894"/>
                    <a:gd name="connsiteY6" fmla="*/ 260308 h 394778"/>
                    <a:gd name="connsiteX7" fmla="*/ 6122894 w 6122894"/>
                    <a:gd name="connsiteY7" fmla="*/ 394778 h 394778"/>
                    <a:gd name="connsiteX0" fmla="*/ 0 w 6122894"/>
                    <a:gd name="connsiteY0" fmla="*/ 394778 h 394778"/>
                    <a:gd name="connsiteX1" fmla="*/ 779929 w 6122894"/>
                    <a:gd name="connsiteY1" fmla="*/ 107908 h 394778"/>
                    <a:gd name="connsiteX2" fmla="*/ 1766047 w 6122894"/>
                    <a:gd name="connsiteY2" fmla="*/ 9296 h 394778"/>
                    <a:gd name="connsiteX3" fmla="*/ 2841811 w 6122894"/>
                    <a:gd name="connsiteY3" fmla="*/ 9296 h 394778"/>
                    <a:gd name="connsiteX4" fmla="*/ 3343835 w 6122894"/>
                    <a:gd name="connsiteY4" fmla="*/ 9296 h 394778"/>
                    <a:gd name="connsiteX5" fmla="*/ 4437529 w 6122894"/>
                    <a:gd name="connsiteY5" fmla="*/ 134802 h 394778"/>
                    <a:gd name="connsiteX6" fmla="*/ 5369858 w 6122894"/>
                    <a:gd name="connsiteY6" fmla="*/ 260308 h 394778"/>
                    <a:gd name="connsiteX7" fmla="*/ 6122894 w 6122894"/>
                    <a:gd name="connsiteY7" fmla="*/ 394778 h 394778"/>
                    <a:gd name="connsiteX0" fmla="*/ 0 w 6122894"/>
                    <a:gd name="connsiteY0" fmla="*/ 394778 h 394778"/>
                    <a:gd name="connsiteX1" fmla="*/ 779929 w 6122894"/>
                    <a:gd name="connsiteY1" fmla="*/ 107908 h 394778"/>
                    <a:gd name="connsiteX2" fmla="*/ 1766047 w 6122894"/>
                    <a:gd name="connsiteY2" fmla="*/ 9296 h 394778"/>
                    <a:gd name="connsiteX3" fmla="*/ 2841811 w 6122894"/>
                    <a:gd name="connsiteY3" fmla="*/ 9296 h 394778"/>
                    <a:gd name="connsiteX4" fmla="*/ 3343835 w 6122894"/>
                    <a:gd name="connsiteY4" fmla="*/ 9296 h 394778"/>
                    <a:gd name="connsiteX5" fmla="*/ 4437529 w 6122894"/>
                    <a:gd name="connsiteY5" fmla="*/ 134802 h 394778"/>
                    <a:gd name="connsiteX6" fmla="*/ 5369858 w 6122894"/>
                    <a:gd name="connsiteY6" fmla="*/ 260308 h 394778"/>
                    <a:gd name="connsiteX7" fmla="*/ 6122894 w 6122894"/>
                    <a:gd name="connsiteY7" fmla="*/ 394778 h 39477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6122894" h="394778">
                      <a:moveTo>
                        <a:pt x="0" y="394778"/>
                      </a:moveTo>
                      <a:cubicBezTo>
                        <a:pt x="189005" y="270019"/>
                        <a:pt x="485588" y="172155"/>
                        <a:pt x="779929" y="107908"/>
                      </a:cubicBezTo>
                      <a:cubicBezTo>
                        <a:pt x="1074270" y="43661"/>
                        <a:pt x="1422400" y="25731"/>
                        <a:pt x="1766047" y="9296"/>
                      </a:cubicBezTo>
                      <a:cubicBezTo>
                        <a:pt x="2109694" y="-7139"/>
                        <a:pt x="2841811" y="9296"/>
                        <a:pt x="2841811" y="9296"/>
                      </a:cubicBezTo>
                      <a:cubicBezTo>
                        <a:pt x="3104776" y="9296"/>
                        <a:pt x="3077882" y="-11622"/>
                        <a:pt x="3343835" y="9296"/>
                      </a:cubicBezTo>
                      <a:cubicBezTo>
                        <a:pt x="3609788" y="30214"/>
                        <a:pt x="4099859" y="92967"/>
                        <a:pt x="4437529" y="134802"/>
                      </a:cubicBezTo>
                      <a:cubicBezTo>
                        <a:pt x="4775199" y="176637"/>
                        <a:pt x="5088964" y="216979"/>
                        <a:pt x="5369858" y="260308"/>
                      </a:cubicBezTo>
                      <a:cubicBezTo>
                        <a:pt x="5650752" y="303637"/>
                        <a:pt x="5886823" y="349207"/>
                        <a:pt x="6122894" y="394778"/>
                      </a:cubicBezTo>
                    </a:path>
                  </a:pathLst>
                </a:cu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0" name="Freeform 9"/>
                <xdr:cNvSpPr/>
              </xdr:nvSpPr>
              <xdr:spPr>
                <a:xfrm>
                  <a:off x="26458107" y="5515799"/>
                  <a:ext cx="972263" cy="1328347"/>
                </a:xfrm>
                <a:custGeom>
                  <a:avLst/>
                  <a:gdLst>
                    <a:gd name="connsiteX0" fmla="*/ 0 w 959223"/>
                    <a:gd name="connsiteY0" fmla="*/ 1133916 h 1313210"/>
                    <a:gd name="connsiteX1" fmla="*/ 206188 w 959223"/>
                    <a:gd name="connsiteY1" fmla="*/ 138834 h 1313210"/>
                    <a:gd name="connsiteX2" fmla="*/ 564776 w 959223"/>
                    <a:gd name="connsiteY2" fmla="*/ 31257 h 1313210"/>
                    <a:gd name="connsiteX3" fmla="*/ 690282 w 959223"/>
                    <a:gd name="connsiteY3" fmla="*/ 362951 h 1313210"/>
                    <a:gd name="connsiteX4" fmla="*/ 770964 w 959223"/>
                    <a:gd name="connsiteY4" fmla="*/ 1142881 h 1313210"/>
                    <a:gd name="connsiteX5" fmla="*/ 959223 w 959223"/>
                    <a:gd name="connsiteY5" fmla="*/ 1313210 h 1313210"/>
                    <a:gd name="connsiteX0" fmla="*/ 0 w 959223"/>
                    <a:gd name="connsiteY0" fmla="*/ 1133916 h 1313210"/>
                    <a:gd name="connsiteX1" fmla="*/ 206188 w 959223"/>
                    <a:gd name="connsiteY1" fmla="*/ 138834 h 1313210"/>
                    <a:gd name="connsiteX2" fmla="*/ 564776 w 959223"/>
                    <a:gd name="connsiteY2" fmla="*/ 31257 h 1313210"/>
                    <a:gd name="connsiteX3" fmla="*/ 690282 w 959223"/>
                    <a:gd name="connsiteY3" fmla="*/ 362951 h 1313210"/>
                    <a:gd name="connsiteX4" fmla="*/ 770964 w 959223"/>
                    <a:gd name="connsiteY4" fmla="*/ 1142881 h 1313210"/>
                    <a:gd name="connsiteX5" fmla="*/ 959223 w 959223"/>
                    <a:gd name="connsiteY5" fmla="*/ 1313210 h 1313210"/>
                    <a:gd name="connsiteX0" fmla="*/ 0 w 959223"/>
                    <a:gd name="connsiteY0" fmla="*/ 1114317 h 1293611"/>
                    <a:gd name="connsiteX1" fmla="*/ 206188 w 959223"/>
                    <a:gd name="connsiteY1" fmla="*/ 119235 h 1293611"/>
                    <a:gd name="connsiteX2" fmla="*/ 564776 w 959223"/>
                    <a:gd name="connsiteY2" fmla="*/ 11658 h 1293611"/>
                    <a:gd name="connsiteX3" fmla="*/ 690282 w 959223"/>
                    <a:gd name="connsiteY3" fmla="*/ 343352 h 1293611"/>
                    <a:gd name="connsiteX4" fmla="*/ 770964 w 959223"/>
                    <a:gd name="connsiteY4" fmla="*/ 1123282 h 1293611"/>
                    <a:gd name="connsiteX5" fmla="*/ 959223 w 959223"/>
                    <a:gd name="connsiteY5" fmla="*/ 1293611 h 1293611"/>
                    <a:gd name="connsiteX0" fmla="*/ 0 w 959223"/>
                    <a:gd name="connsiteY0" fmla="*/ 1152967 h 1332261"/>
                    <a:gd name="connsiteX1" fmla="*/ 206188 w 959223"/>
                    <a:gd name="connsiteY1" fmla="*/ 157885 h 1332261"/>
                    <a:gd name="connsiteX2" fmla="*/ 474508 w 959223"/>
                    <a:gd name="connsiteY2" fmla="*/ 23731 h 1332261"/>
                    <a:gd name="connsiteX3" fmla="*/ 690282 w 959223"/>
                    <a:gd name="connsiteY3" fmla="*/ 382002 h 1332261"/>
                    <a:gd name="connsiteX4" fmla="*/ 770964 w 959223"/>
                    <a:gd name="connsiteY4" fmla="*/ 1161932 h 1332261"/>
                    <a:gd name="connsiteX5" fmla="*/ 959223 w 959223"/>
                    <a:gd name="connsiteY5" fmla="*/ 1332261 h 1332261"/>
                    <a:gd name="connsiteX0" fmla="*/ 0 w 959223"/>
                    <a:gd name="connsiteY0" fmla="*/ 1138844 h 1318138"/>
                    <a:gd name="connsiteX1" fmla="*/ 206188 w 959223"/>
                    <a:gd name="connsiteY1" fmla="*/ 143762 h 1318138"/>
                    <a:gd name="connsiteX2" fmla="*/ 474508 w 959223"/>
                    <a:gd name="connsiteY2" fmla="*/ 9608 h 1318138"/>
                    <a:gd name="connsiteX3" fmla="*/ 690282 w 959223"/>
                    <a:gd name="connsiteY3" fmla="*/ 367879 h 1318138"/>
                    <a:gd name="connsiteX4" fmla="*/ 770964 w 959223"/>
                    <a:gd name="connsiteY4" fmla="*/ 1147809 h 1318138"/>
                    <a:gd name="connsiteX5" fmla="*/ 959223 w 959223"/>
                    <a:gd name="connsiteY5" fmla="*/ 1318138 h 1318138"/>
                    <a:gd name="connsiteX0" fmla="*/ 0 w 959223"/>
                    <a:gd name="connsiteY0" fmla="*/ 1141585 h 1320879"/>
                    <a:gd name="connsiteX1" fmla="*/ 206188 w 959223"/>
                    <a:gd name="connsiteY1" fmla="*/ 146503 h 1320879"/>
                    <a:gd name="connsiteX2" fmla="*/ 474508 w 959223"/>
                    <a:gd name="connsiteY2" fmla="*/ 12349 h 1320879"/>
                    <a:gd name="connsiteX3" fmla="*/ 684972 w 959223"/>
                    <a:gd name="connsiteY3" fmla="*/ 216478 h 1320879"/>
                    <a:gd name="connsiteX4" fmla="*/ 770964 w 959223"/>
                    <a:gd name="connsiteY4" fmla="*/ 1150550 h 1320879"/>
                    <a:gd name="connsiteX5" fmla="*/ 959223 w 959223"/>
                    <a:gd name="connsiteY5" fmla="*/ 1320879 h 1320879"/>
                    <a:gd name="connsiteX0" fmla="*/ 0 w 959223"/>
                    <a:gd name="connsiteY0" fmla="*/ 1141585 h 1320879"/>
                    <a:gd name="connsiteX1" fmla="*/ 206188 w 959223"/>
                    <a:gd name="connsiteY1" fmla="*/ 146503 h 1320879"/>
                    <a:gd name="connsiteX2" fmla="*/ 474508 w 959223"/>
                    <a:gd name="connsiteY2" fmla="*/ 12349 h 1320879"/>
                    <a:gd name="connsiteX3" fmla="*/ 684972 w 959223"/>
                    <a:gd name="connsiteY3" fmla="*/ 216478 h 1320879"/>
                    <a:gd name="connsiteX4" fmla="*/ 770964 w 959223"/>
                    <a:gd name="connsiteY4" fmla="*/ 1150550 h 1320879"/>
                    <a:gd name="connsiteX5" fmla="*/ 959223 w 959223"/>
                    <a:gd name="connsiteY5" fmla="*/ 1320879 h 1320879"/>
                    <a:gd name="connsiteX0" fmla="*/ 0 w 959223"/>
                    <a:gd name="connsiteY0" fmla="*/ 1130201 h 1309495"/>
                    <a:gd name="connsiteX1" fmla="*/ 216809 w 959223"/>
                    <a:gd name="connsiteY1" fmla="*/ 182957 h 1309495"/>
                    <a:gd name="connsiteX2" fmla="*/ 474508 w 959223"/>
                    <a:gd name="connsiteY2" fmla="*/ 965 h 1309495"/>
                    <a:gd name="connsiteX3" fmla="*/ 684972 w 959223"/>
                    <a:gd name="connsiteY3" fmla="*/ 205094 h 1309495"/>
                    <a:gd name="connsiteX4" fmla="*/ 770964 w 959223"/>
                    <a:gd name="connsiteY4" fmla="*/ 1139166 h 1309495"/>
                    <a:gd name="connsiteX5" fmla="*/ 959223 w 959223"/>
                    <a:gd name="connsiteY5" fmla="*/ 1309495 h 1309495"/>
                    <a:gd name="connsiteX0" fmla="*/ 0 w 959223"/>
                    <a:gd name="connsiteY0" fmla="*/ 1129443 h 1308737"/>
                    <a:gd name="connsiteX1" fmla="*/ 216809 w 959223"/>
                    <a:gd name="connsiteY1" fmla="*/ 182199 h 1308737"/>
                    <a:gd name="connsiteX2" fmla="*/ 474508 w 959223"/>
                    <a:gd name="connsiteY2" fmla="*/ 207 h 1308737"/>
                    <a:gd name="connsiteX3" fmla="*/ 684972 w 959223"/>
                    <a:gd name="connsiteY3" fmla="*/ 204336 h 1308737"/>
                    <a:gd name="connsiteX4" fmla="*/ 770964 w 959223"/>
                    <a:gd name="connsiteY4" fmla="*/ 1138408 h 1308737"/>
                    <a:gd name="connsiteX5" fmla="*/ 959223 w 959223"/>
                    <a:gd name="connsiteY5" fmla="*/ 1308737 h 130873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959223" h="1308737">
                      <a:moveTo>
                        <a:pt x="0" y="1129443"/>
                      </a:moveTo>
                      <a:cubicBezTo>
                        <a:pt x="103818" y="707843"/>
                        <a:pt x="169583" y="322569"/>
                        <a:pt x="216809" y="182199"/>
                      </a:cubicBezTo>
                      <a:cubicBezTo>
                        <a:pt x="264035" y="41829"/>
                        <a:pt x="396481" y="-3483"/>
                        <a:pt x="474508" y="207"/>
                      </a:cubicBezTo>
                      <a:cubicBezTo>
                        <a:pt x="552535" y="3897"/>
                        <a:pt x="667423" y="78418"/>
                        <a:pt x="684972" y="204336"/>
                      </a:cubicBezTo>
                      <a:cubicBezTo>
                        <a:pt x="702521" y="330254"/>
                        <a:pt x="725256" y="954341"/>
                        <a:pt x="770964" y="1138408"/>
                      </a:cubicBezTo>
                      <a:cubicBezTo>
                        <a:pt x="816673" y="1322475"/>
                        <a:pt x="887505" y="1302760"/>
                        <a:pt x="959223" y="1308737"/>
                      </a:cubicBezTo>
                    </a:path>
                  </a:pathLst>
                </a:cu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 name="Freeform 10"/>
                <xdr:cNvSpPr/>
              </xdr:nvSpPr>
              <xdr:spPr>
                <a:xfrm>
                  <a:off x="25123996" y="6800544"/>
                  <a:ext cx="2231397" cy="43601"/>
                </a:xfrm>
                <a:custGeom>
                  <a:avLst/>
                  <a:gdLst>
                    <a:gd name="connsiteX0" fmla="*/ 0 w 2205318"/>
                    <a:gd name="connsiteY0" fmla="*/ 40341 h 40341"/>
                    <a:gd name="connsiteX1" fmla="*/ 726141 w 2205318"/>
                    <a:gd name="connsiteY1" fmla="*/ 4482 h 40341"/>
                    <a:gd name="connsiteX2" fmla="*/ 1586753 w 2205318"/>
                    <a:gd name="connsiteY2" fmla="*/ 4482 h 40341"/>
                    <a:gd name="connsiteX3" fmla="*/ 2205318 w 2205318"/>
                    <a:gd name="connsiteY3" fmla="*/ 40341 h 40341"/>
                  </a:gdLst>
                  <a:ahLst/>
                  <a:cxnLst>
                    <a:cxn ang="0">
                      <a:pos x="connsiteX0" y="connsiteY0"/>
                    </a:cxn>
                    <a:cxn ang="0">
                      <a:pos x="connsiteX1" y="connsiteY1"/>
                    </a:cxn>
                    <a:cxn ang="0">
                      <a:pos x="connsiteX2" y="connsiteY2"/>
                    </a:cxn>
                    <a:cxn ang="0">
                      <a:pos x="connsiteX3" y="connsiteY3"/>
                    </a:cxn>
                  </a:cxnLst>
                  <a:rect l="l" t="t" r="r" b="b"/>
                  <a:pathLst>
                    <a:path w="2205318" h="40341">
                      <a:moveTo>
                        <a:pt x="0" y="40341"/>
                      </a:moveTo>
                      <a:cubicBezTo>
                        <a:pt x="230841" y="25399"/>
                        <a:pt x="461682" y="10458"/>
                        <a:pt x="726141" y="4482"/>
                      </a:cubicBezTo>
                      <a:cubicBezTo>
                        <a:pt x="990600" y="-1494"/>
                        <a:pt x="1340224" y="-1494"/>
                        <a:pt x="1586753" y="4482"/>
                      </a:cubicBezTo>
                      <a:cubicBezTo>
                        <a:pt x="1833282" y="10458"/>
                        <a:pt x="2019300" y="25399"/>
                        <a:pt x="2205318" y="40341"/>
                      </a:cubicBezTo>
                    </a:path>
                  </a:pathLst>
                </a:cu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2" name="Straight Connector 11"/>
                <xdr:cNvCxnSpPr/>
              </xdr:nvCxnSpPr>
              <xdr:spPr>
                <a:xfrm>
                  <a:off x="21574808" y="6657109"/>
                  <a:ext cx="0" cy="195058"/>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 name="Freeform 12"/>
                <xdr:cNvSpPr/>
              </xdr:nvSpPr>
              <xdr:spPr>
                <a:xfrm>
                  <a:off x="22949691" y="6492298"/>
                  <a:ext cx="1627543" cy="355858"/>
                </a:xfrm>
                <a:custGeom>
                  <a:avLst/>
                  <a:gdLst>
                    <a:gd name="connsiteX0" fmla="*/ 0 w 1612231"/>
                    <a:gd name="connsiteY0" fmla="*/ 346743 h 350754"/>
                    <a:gd name="connsiteX1" fmla="*/ 84221 w 1612231"/>
                    <a:gd name="connsiteY1" fmla="*/ 114133 h 350754"/>
                    <a:gd name="connsiteX2" fmla="*/ 308810 w 1612231"/>
                    <a:gd name="connsiteY2" fmla="*/ 13870 h 350754"/>
                    <a:gd name="connsiteX3" fmla="*/ 737936 w 1612231"/>
                    <a:gd name="connsiteY3" fmla="*/ 1838 h 350754"/>
                    <a:gd name="connsiteX4" fmla="*/ 1054768 w 1612231"/>
                    <a:gd name="connsiteY4" fmla="*/ 17880 h 350754"/>
                    <a:gd name="connsiteX5" fmla="*/ 1431758 w 1612231"/>
                    <a:gd name="connsiteY5" fmla="*/ 162259 h 350754"/>
                    <a:gd name="connsiteX6" fmla="*/ 1612231 w 1612231"/>
                    <a:gd name="connsiteY6" fmla="*/ 350754 h 3507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612231" h="350754">
                      <a:moveTo>
                        <a:pt x="0" y="346743"/>
                      </a:moveTo>
                      <a:cubicBezTo>
                        <a:pt x="16376" y="258177"/>
                        <a:pt x="32753" y="169612"/>
                        <a:pt x="84221" y="114133"/>
                      </a:cubicBezTo>
                      <a:cubicBezTo>
                        <a:pt x="135689" y="58654"/>
                        <a:pt x="199858" y="32586"/>
                        <a:pt x="308810" y="13870"/>
                      </a:cubicBezTo>
                      <a:cubicBezTo>
                        <a:pt x="417762" y="-4846"/>
                        <a:pt x="613610" y="1170"/>
                        <a:pt x="737936" y="1838"/>
                      </a:cubicBezTo>
                      <a:cubicBezTo>
                        <a:pt x="862262" y="2506"/>
                        <a:pt x="939131" y="-8857"/>
                        <a:pt x="1054768" y="17880"/>
                      </a:cubicBezTo>
                      <a:cubicBezTo>
                        <a:pt x="1170405" y="44617"/>
                        <a:pt x="1338848" y="106780"/>
                        <a:pt x="1431758" y="162259"/>
                      </a:cubicBezTo>
                      <a:cubicBezTo>
                        <a:pt x="1524668" y="217738"/>
                        <a:pt x="1568449" y="284246"/>
                        <a:pt x="1612231" y="350754"/>
                      </a:cubicBezTo>
                    </a:path>
                  </a:pathLst>
                </a:cu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4" name="Straight Connector 13"/>
                <xdr:cNvCxnSpPr/>
              </xdr:nvCxnSpPr>
              <xdr:spPr>
                <a:xfrm>
                  <a:off x="23506863" y="3495645"/>
                  <a:ext cx="115614" cy="138975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xdr:cNvCxnSpPr/>
              </xdr:nvCxnSpPr>
              <xdr:spPr>
                <a:xfrm>
                  <a:off x="23498329" y="3490390"/>
                  <a:ext cx="124148"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xdr:cNvCxnSpPr/>
              </xdr:nvCxnSpPr>
              <xdr:spPr>
                <a:xfrm>
                  <a:off x="23611967" y="4880145"/>
                  <a:ext cx="20543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xdr:cNvCxnSpPr/>
              </xdr:nvCxnSpPr>
              <xdr:spPr>
                <a:xfrm>
                  <a:off x="26676211" y="5664600"/>
                  <a:ext cx="2527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xdr:nvCxnSpPr>
              <xdr:spPr>
                <a:xfrm>
                  <a:off x="26939447" y="5659344"/>
                  <a:ext cx="0" cy="110024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30" name="Straight Connector 29"/>
            <xdr:cNvCxnSpPr/>
          </xdr:nvCxnSpPr>
          <xdr:spPr bwMode="auto">
            <a:xfrm flipV="1">
              <a:off x="620486" y="2460171"/>
              <a:ext cx="0" cy="103414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1" name="Straight Connector 30"/>
            <xdr:cNvCxnSpPr/>
          </xdr:nvCxnSpPr>
          <xdr:spPr bwMode="auto">
            <a:xfrm flipV="1">
              <a:off x="4044043" y="2460171"/>
              <a:ext cx="0" cy="103414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3" name="Straight Arrow Connector 32"/>
            <xdr:cNvCxnSpPr/>
          </xdr:nvCxnSpPr>
          <xdr:spPr bwMode="auto">
            <a:xfrm>
              <a:off x="620486" y="2543991"/>
              <a:ext cx="3423557"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cxnSp macro="">
          <xdr:nvCxnSpPr>
            <xdr:cNvPr id="35" name="Straight Connector 34"/>
            <xdr:cNvCxnSpPr/>
          </xdr:nvCxnSpPr>
          <xdr:spPr bwMode="auto">
            <a:xfrm>
              <a:off x="2536371" y="2797629"/>
              <a:ext cx="1861458"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6" name="Straight Connector 35"/>
            <xdr:cNvCxnSpPr/>
          </xdr:nvCxnSpPr>
          <xdr:spPr bwMode="auto">
            <a:xfrm>
              <a:off x="2536371" y="5652951"/>
              <a:ext cx="1861458"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8" name="Straight Arrow Connector 37"/>
            <xdr:cNvCxnSpPr/>
          </xdr:nvCxnSpPr>
          <xdr:spPr bwMode="auto">
            <a:xfrm>
              <a:off x="4211683" y="2805249"/>
              <a:ext cx="0" cy="2847702"/>
            </a:xfrm>
            <a:prstGeom prst="straightConnector1">
              <a:avLst/>
            </a:prstGeom>
            <a:solidFill>
              <a:srgbClr val="FFFFFF"/>
            </a:solidFill>
            <a:ln w="9525" cap="flat" cmpd="sng" algn="ctr">
              <a:solidFill>
                <a:srgbClr val="000000"/>
              </a:solidFill>
              <a:prstDash val="solid"/>
              <a:round/>
              <a:headEnd type="triangle"/>
              <a:tailEnd type="triangle"/>
            </a:ln>
            <a:effectLst/>
          </xdr:spPr>
        </xdr:cxnSp>
      </xdr:grpSp>
      <xdr:cxnSp macro="">
        <xdr:nvCxnSpPr>
          <xdr:cNvPr id="32" name="Straight Arrow Connector 31"/>
          <xdr:cNvCxnSpPr/>
        </xdr:nvCxnSpPr>
        <xdr:spPr bwMode="auto">
          <a:xfrm>
            <a:off x="932330" y="4733365"/>
            <a:ext cx="0" cy="779929"/>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xnSp macro="">
        <xdr:nvCxnSpPr>
          <xdr:cNvPr id="40" name="Straight Arrow Connector 39"/>
          <xdr:cNvCxnSpPr/>
        </xdr:nvCxnSpPr>
        <xdr:spPr bwMode="auto">
          <a:xfrm rot="16200000">
            <a:off x="1102661" y="4518212"/>
            <a:ext cx="0" cy="779929"/>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sp macro="" textlink="">
        <xdr:nvSpPr>
          <xdr:cNvPr id="34" name="TextBox 33"/>
          <xdr:cNvSpPr txBox="1"/>
        </xdr:nvSpPr>
        <xdr:spPr>
          <a:xfrm>
            <a:off x="905435" y="5414683"/>
            <a:ext cx="24577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x</a:t>
            </a:r>
          </a:p>
        </xdr:txBody>
      </xdr:sp>
      <xdr:sp macro="" textlink="">
        <xdr:nvSpPr>
          <xdr:cNvPr id="41" name="TextBox 40"/>
          <xdr:cNvSpPr txBox="1"/>
        </xdr:nvSpPr>
        <xdr:spPr>
          <a:xfrm>
            <a:off x="1416424" y="4634754"/>
            <a:ext cx="24853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y</a:t>
            </a:r>
          </a:p>
        </xdr:txBody>
      </xdr:sp>
    </xdr:grpSp>
    <xdr:clientData/>
  </xdr:twoCellAnchor>
  <xdr:twoCellAnchor>
    <xdr:from>
      <xdr:col>0</xdr:col>
      <xdr:colOff>40822</xdr:colOff>
      <xdr:row>7</xdr:row>
      <xdr:rowOff>40821</xdr:rowOff>
    </xdr:from>
    <xdr:to>
      <xdr:col>4</xdr:col>
      <xdr:colOff>66675</xdr:colOff>
      <xdr:row>10</xdr:row>
      <xdr:rowOff>145236</xdr:rowOff>
    </xdr:to>
    <xdr:grpSp>
      <xdr:nvGrpSpPr>
        <xdr:cNvPr id="42" name="Group 41"/>
        <xdr:cNvGrpSpPr/>
      </xdr:nvGrpSpPr>
      <xdr:grpSpPr>
        <a:xfrm>
          <a:off x="40822" y="1295880"/>
          <a:ext cx="2571829" cy="642297"/>
          <a:chOff x="40822" y="1267641"/>
          <a:chExt cx="2570933" cy="630195"/>
        </a:xfrm>
      </xdr:grpSpPr>
      <xdr:pic>
        <xdr:nvPicPr>
          <xdr:cNvPr id="43" name="Picture 42">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4" name="Picture 43"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bottaerospace.com/library/xl-vik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5" customWidth="1"/>
    <col min="18" max="19" width="5.33203125" style="66" customWidth="1"/>
    <col min="20" max="25" width="9.109375" style="68"/>
    <col min="26" max="16384" width="9.109375" style="20"/>
  </cols>
  <sheetData>
    <row r="1" spans="1:25" s="5" customFormat="1" ht="13.8" x14ac:dyDescent="0.3">
      <c r="A1" s="1"/>
      <c r="B1" s="2" t="s">
        <v>1</v>
      </c>
      <c r="C1" s="3" t="s">
        <v>0</v>
      </c>
      <c r="D1" s="1"/>
      <c r="E1" s="1"/>
      <c r="F1" s="2" t="s">
        <v>11</v>
      </c>
      <c r="G1" s="4"/>
      <c r="H1" s="1"/>
      <c r="I1" s="1"/>
      <c r="J1" s="1"/>
      <c r="K1" s="1"/>
      <c r="M1" s="61"/>
      <c r="N1" s="61"/>
      <c r="O1" s="61"/>
      <c r="P1" s="61"/>
      <c r="Q1" s="61"/>
      <c r="R1" s="61"/>
      <c r="S1" s="61"/>
      <c r="T1" s="62"/>
      <c r="U1" s="62"/>
      <c r="V1" s="62"/>
      <c r="W1" s="63"/>
      <c r="X1" s="64"/>
      <c r="Y1" s="62"/>
    </row>
    <row r="2" spans="1:25" s="5" customFormat="1" ht="13.8" x14ac:dyDescent="0.3">
      <c r="A2" s="1"/>
      <c r="B2" s="2" t="s">
        <v>2</v>
      </c>
      <c r="C2" s="3" t="s">
        <v>10</v>
      </c>
      <c r="D2" s="1"/>
      <c r="E2" s="1"/>
      <c r="F2" s="2" t="s">
        <v>5</v>
      </c>
      <c r="G2" s="3"/>
      <c r="H2" s="1"/>
      <c r="I2" s="1"/>
      <c r="J2" s="1"/>
      <c r="K2" s="1"/>
      <c r="M2" s="61"/>
      <c r="N2" s="61"/>
      <c r="O2" s="61"/>
      <c r="P2" s="61"/>
      <c r="Q2" s="61"/>
      <c r="R2" s="61"/>
      <c r="S2" s="61"/>
      <c r="T2" s="62"/>
      <c r="U2" s="62"/>
      <c r="V2" s="62"/>
      <c r="W2" s="63"/>
      <c r="X2" s="64"/>
      <c r="Y2" s="62"/>
    </row>
    <row r="3" spans="1:25" s="5" customFormat="1" ht="13.8" x14ac:dyDescent="0.3">
      <c r="A3" s="1"/>
      <c r="B3" s="2" t="s">
        <v>3</v>
      </c>
      <c r="C3" s="10"/>
      <c r="D3" s="1"/>
      <c r="E3" s="1"/>
      <c r="F3" s="2" t="s">
        <v>4</v>
      </c>
      <c r="G3" s="3"/>
      <c r="H3" s="1"/>
      <c r="I3" s="1"/>
      <c r="J3" s="1"/>
      <c r="K3" s="1"/>
      <c r="M3" s="61"/>
      <c r="N3" s="61"/>
      <c r="O3" s="61"/>
      <c r="P3" s="61"/>
      <c r="Q3" s="61"/>
      <c r="R3" s="61"/>
      <c r="S3" s="61"/>
      <c r="T3" s="62"/>
      <c r="U3" s="62"/>
      <c r="V3" s="62"/>
      <c r="W3" s="63"/>
      <c r="X3" s="64"/>
      <c r="Y3" s="62"/>
    </row>
    <row r="4" spans="1:25" s="5" customFormat="1" ht="13.8" x14ac:dyDescent="0.3">
      <c r="A4" s="1"/>
      <c r="B4" s="2" t="s">
        <v>24</v>
      </c>
      <c r="C4" s="4"/>
      <c r="D4" s="1"/>
      <c r="E4" s="1"/>
      <c r="F4" s="2" t="s">
        <v>25</v>
      </c>
      <c r="G4" s="3" t="s">
        <v>26</v>
      </c>
      <c r="H4" s="1"/>
      <c r="I4" s="1"/>
      <c r="J4" s="1"/>
      <c r="K4" s="1"/>
      <c r="M4" s="61"/>
      <c r="N4" s="61"/>
      <c r="O4" s="61"/>
      <c r="P4" s="61"/>
      <c r="Q4" s="65"/>
      <c r="R4" s="66"/>
      <c r="S4" s="66"/>
      <c r="T4" s="62"/>
      <c r="U4" s="62"/>
      <c r="V4" s="62"/>
      <c r="W4" s="63"/>
      <c r="X4" s="64"/>
      <c r="Y4" s="62"/>
    </row>
    <row r="5" spans="1:25" s="5" customFormat="1" ht="13.8" x14ac:dyDescent="0.3">
      <c r="A5" s="1"/>
      <c r="B5" s="2" t="s">
        <v>27</v>
      </c>
      <c r="C5" s="4"/>
      <c r="D5" s="1"/>
      <c r="E5" s="2"/>
      <c r="F5" s="1"/>
      <c r="G5" s="1"/>
      <c r="H5" s="1"/>
      <c r="I5" s="1"/>
      <c r="J5" s="1"/>
      <c r="K5" s="1"/>
      <c r="M5" s="61"/>
      <c r="N5" s="61"/>
      <c r="O5" s="61"/>
      <c r="P5" s="61"/>
      <c r="Q5" s="65"/>
      <c r="R5" s="66"/>
      <c r="S5" s="66"/>
      <c r="T5" s="62"/>
      <c r="U5" s="62"/>
      <c r="V5" s="62"/>
      <c r="W5" s="63"/>
      <c r="X5" s="64"/>
      <c r="Y5" s="62"/>
    </row>
    <row r="6" spans="1:25" s="5" customFormat="1" ht="13.8" x14ac:dyDescent="0.3">
      <c r="A6" s="1"/>
      <c r="B6" s="1" t="s">
        <v>7</v>
      </c>
      <c r="C6" s="13"/>
      <c r="D6" s="1"/>
      <c r="E6" s="1"/>
      <c r="F6" s="1"/>
      <c r="G6" s="1"/>
      <c r="H6" s="1"/>
      <c r="I6" s="1"/>
      <c r="J6" s="1"/>
      <c r="K6" s="1"/>
      <c r="M6" s="61"/>
      <c r="N6" s="61"/>
      <c r="O6" s="61"/>
      <c r="P6" s="61"/>
      <c r="Q6" s="65"/>
      <c r="R6" s="66"/>
      <c r="S6" s="66"/>
      <c r="T6" s="62"/>
      <c r="U6" s="62"/>
      <c r="V6" s="62"/>
      <c r="W6" s="63"/>
      <c r="X6" s="64"/>
      <c r="Y6" s="62"/>
    </row>
    <row r="7" spans="1:25" s="5" customFormat="1" ht="13.8" x14ac:dyDescent="0.3">
      <c r="A7" s="1"/>
      <c r="B7" s="1"/>
      <c r="C7" s="1"/>
      <c r="D7" s="1"/>
      <c r="E7" s="1"/>
      <c r="F7" s="1"/>
      <c r="G7" s="1"/>
      <c r="H7" s="1"/>
      <c r="I7" s="1"/>
      <c r="J7" s="1"/>
      <c r="K7" s="1"/>
      <c r="M7" s="61"/>
      <c r="N7" s="61"/>
      <c r="O7" s="61"/>
      <c r="P7" s="61"/>
      <c r="Q7" s="65"/>
      <c r="R7" s="66"/>
      <c r="S7" s="66"/>
      <c r="T7" s="62"/>
      <c r="U7" s="62"/>
      <c r="V7" s="62"/>
      <c r="W7" s="63"/>
      <c r="X7" s="64"/>
      <c r="Y7" s="62"/>
    </row>
    <row r="8" spans="1:25" s="5" customFormat="1" ht="13.8" x14ac:dyDescent="0.3">
      <c r="A8" s="14"/>
      <c r="E8" s="7"/>
      <c r="F8" s="8"/>
      <c r="H8" s="15"/>
      <c r="I8" s="7"/>
      <c r="J8" s="16"/>
      <c r="K8" s="17"/>
      <c r="L8" s="18"/>
      <c r="M8" s="61"/>
      <c r="N8" s="61"/>
      <c r="O8" s="61"/>
      <c r="P8" s="61"/>
      <c r="Q8" s="65"/>
      <c r="R8" s="66"/>
      <c r="S8" s="66"/>
      <c r="T8" s="62"/>
      <c r="U8" s="62"/>
      <c r="V8" s="62"/>
      <c r="W8" s="62"/>
      <c r="X8" s="62"/>
      <c r="Y8" s="62"/>
    </row>
    <row r="9" spans="1:25" s="5" customFormat="1" ht="13.8" x14ac:dyDescent="0.3">
      <c r="E9" s="7"/>
      <c r="F9" s="15"/>
      <c r="H9" s="15"/>
      <c r="I9" s="7"/>
      <c r="J9" s="17"/>
      <c r="K9" s="17"/>
      <c r="L9" s="18"/>
      <c r="M9" s="61"/>
      <c r="N9" s="61"/>
      <c r="O9" s="61"/>
      <c r="P9" s="61"/>
      <c r="Q9" s="65"/>
      <c r="R9" s="66"/>
      <c r="S9" s="66"/>
      <c r="T9" s="62"/>
      <c r="U9" s="62"/>
      <c r="V9" s="62"/>
      <c r="W9" s="62"/>
      <c r="X9" s="62"/>
      <c r="Y9" s="62"/>
    </row>
    <row r="10" spans="1:25" s="5" customFormat="1" ht="13.8" x14ac:dyDescent="0.3">
      <c r="E10" s="7"/>
      <c r="F10" s="15"/>
      <c r="H10" s="15"/>
      <c r="I10" s="7"/>
      <c r="J10" s="8"/>
      <c r="K10" s="15"/>
      <c r="L10" s="18"/>
      <c r="M10" s="61"/>
      <c r="N10" s="61"/>
      <c r="O10" s="61"/>
      <c r="P10" s="61"/>
      <c r="Q10" s="65"/>
      <c r="R10" s="66"/>
      <c r="S10" s="66"/>
      <c r="T10" s="62"/>
      <c r="U10" s="62"/>
      <c r="V10" s="62"/>
      <c r="W10" s="62"/>
      <c r="X10" s="62"/>
      <c r="Y10" s="62"/>
    </row>
    <row r="11" spans="1:25" s="5" customFormat="1" ht="13.8" x14ac:dyDescent="0.3">
      <c r="E11" s="7"/>
      <c r="F11" s="15"/>
      <c r="I11" s="19"/>
      <c r="J11" s="8"/>
      <c r="M11" s="61"/>
      <c r="N11" s="61"/>
      <c r="O11" s="61"/>
      <c r="P11" s="61"/>
      <c r="Q11" s="61"/>
      <c r="R11" s="61"/>
      <c r="S11" s="61"/>
      <c r="T11" s="62"/>
      <c r="U11" s="62"/>
      <c r="V11" s="62"/>
      <c r="W11" s="62"/>
      <c r="X11" s="62"/>
      <c r="Y11" s="62"/>
    </row>
    <row r="12" spans="1:25" x14ac:dyDescent="0.3">
      <c r="C12" s="21" t="str">
        <f>G4</f>
        <v>IMPORTANT INFORMATION</v>
      </c>
      <c r="M12" s="61"/>
      <c r="N12" s="61"/>
      <c r="O12" s="61"/>
      <c r="P12" s="61"/>
      <c r="Q12" s="67"/>
      <c r="R12" s="67"/>
      <c r="S12" s="67"/>
    </row>
    <row r="13" spans="1:25" s="5" customFormat="1" ht="13.8" x14ac:dyDescent="0.3">
      <c r="M13" s="61"/>
      <c r="N13" s="61"/>
      <c r="O13" s="61"/>
      <c r="P13" s="61"/>
      <c r="Q13" s="61"/>
      <c r="R13" s="61"/>
      <c r="S13" s="61"/>
      <c r="T13" s="62"/>
      <c r="U13" s="62"/>
      <c r="V13" s="62"/>
      <c r="W13" s="62"/>
      <c r="X13" s="62"/>
      <c r="Y13" s="62"/>
    </row>
    <row r="14" spans="1:25" s="5" customFormat="1" ht="13.8" x14ac:dyDescent="0.3">
      <c r="B14" s="22" t="s">
        <v>31</v>
      </c>
      <c r="M14" s="61"/>
      <c r="N14" s="61"/>
      <c r="O14" s="61"/>
      <c r="P14" s="61"/>
      <c r="Q14" s="61"/>
      <c r="R14" s="61"/>
      <c r="S14" s="61"/>
      <c r="T14" s="62"/>
      <c r="U14" s="62"/>
      <c r="V14" s="62"/>
      <c r="W14" s="62"/>
      <c r="X14" s="62"/>
      <c r="Y14" s="62"/>
    </row>
    <row r="15" spans="1:25" s="5" customFormat="1" ht="13.8" x14ac:dyDescent="0.3">
      <c r="A15" s="23"/>
      <c r="K15" s="23"/>
      <c r="M15" s="65"/>
      <c r="N15" s="65"/>
      <c r="O15" s="65"/>
      <c r="P15" s="65"/>
      <c r="Q15" s="65"/>
      <c r="R15" s="66"/>
      <c r="S15" s="66"/>
      <c r="T15" s="62"/>
      <c r="U15" s="62"/>
      <c r="V15" s="62"/>
      <c r="W15" s="62"/>
      <c r="X15" s="62"/>
      <c r="Y15" s="62"/>
    </row>
    <row r="16" spans="1:25" s="5" customFormat="1" ht="12.75" customHeight="1" x14ac:dyDescent="0.3">
      <c r="B16" s="121" t="s">
        <v>38</v>
      </c>
      <c r="C16" s="121"/>
      <c r="D16" s="121"/>
      <c r="E16" s="121"/>
      <c r="F16" s="121"/>
      <c r="G16" s="121"/>
      <c r="H16" s="121"/>
      <c r="I16" s="121"/>
      <c r="J16" s="121"/>
      <c r="M16" s="65"/>
      <c r="N16" s="65"/>
      <c r="O16" s="65"/>
      <c r="P16" s="65"/>
      <c r="Q16" s="65"/>
      <c r="R16" s="66"/>
      <c r="S16" s="66"/>
      <c r="T16" s="62"/>
      <c r="U16" s="62"/>
      <c r="V16" s="62"/>
      <c r="W16" s="62"/>
      <c r="X16" s="62"/>
      <c r="Y16" s="62"/>
    </row>
    <row r="17" spans="1:25" s="5" customFormat="1" ht="13.8" x14ac:dyDescent="0.3">
      <c r="B17" s="121"/>
      <c r="C17" s="121"/>
      <c r="D17" s="121"/>
      <c r="E17" s="121"/>
      <c r="F17" s="121"/>
      <c r="G17" s="121"/>
      <c r="H17" s="121"/>
      <c r="I17" s="121"/>
      <c r="J17" s="121"/>
      <c r="M17" s="65"/>
      <c r="N17" s="65"/>
      <c r="O17" s="65"/>
      <c r="P17" s="65"/>
      <c r="Q17" s="65"/>
      <c r="R17" s="66"/>
      <c r="S17" s="66"/>
      <c r="T17" s="62"/>
      <c r="U17" s="62"/>
      <c r="V17" s="62"/>
      <c r="W17" s="62"/>
      <c r="X17" s="62"/>
      <c r="Y17" s="62"/>
    </row>
    <row r="18" spans="1:25" s="5" customFormat="1" ht="13.8" x14ac:dyDescent="0.3">
      <c r="B18" s="121"/>
      <c r="C18" s="121"/>
      <c r="D18" s="121"/>
      <c r="E18" s="121"/>
      <c r="F18" s="121"/>
      <c r="G18" s="121"/>
      <c r="H18" s="121"/>
      <c r="I18" s="121"/>
      <c r="J18" s="121"/>
      <c r="M18" s="65"/>
      <c r="N18" s="65"/>
      <c r="O18" s="65"/>
      <c r="P18" s="65"/>
      <c r="Q18" s="65"/>
      <c r="R18" s="66"/>
      <c r="S18" s="66"/>
      <c r="T18" s="62"/>
      <c r="U18" s="62"/>
      <c r="V18" s="62"/>
      <c r="W18" s="62"/>
      <c r="X18" s="62"/>
      <c r="Y18" s="62"/>
    </row>
    <row r="19" spans="1:25" s="5" customFormat="1" ht="13.8" x14ac:dyDescent="0.3">
      <c r="B19" s="121"/>
      <c r="C19" s="121"/>
      <c r="D19" s="121"/>
      <c r="E19" s="121"/>
      <c r="F19" s="121"/>
      <c r="G19" s="121"/>
      <c r="H19" s="121"/>
      <c r="I19" s="121"/>
      <c r="J19" s="121"/>
      <c r="M19" s="65"/>
      <c r="N19" s="65"/>
      <c r="O19" s="65"/>
      <c r="P19" s="65"/>
      <c r="Q19" s="65"/>
      <c r="R19" s="66"/>
      <c r="S19" s="66"/>
      <c r="T19" s="62"/>
      <c r="U19" s="62"/>
      <c r="V19" s="62"/>
      <c r="W19" s="62"/>
      <c r="X19" s="62"/>
      <c r="Y19" s="62"/>
    </row>
    <row r="20" spans="1:25" s="5" customFormat="1" ht="12.75" customHeight="1" x14ac:dyDescent="0.3">
      <c r="A20" s="23"/>
      <c r="B20" s="24" t="s">
        <v>36</v>
      </c>
      <c r="C20" s="23"/>
      <c r="D20" s="23"/>
      <c r="E20" s="23"/>
      <c r="F20" s="23"/>
      <c r="G20" s="23"/>
      <c r="H20" s="23"/>
      <c r="I20" s="23"/>
      <c r="J20" s="23"/>
      <c r="K20" s="23"/>
      <c r="M20" s="65"/>
      <c r="N20" s="65"/>
      <c r="O20" s="65"/>
      <c r="P20" s="65"/>
      <c r="Q20" s="65"/>
      <c r="R20" s="66"/>
      <c r="S20" s="66"/>
      <c r="T20" s="62"/>
      <c r="U20" s="62"/>
      <c r="V20" s="62"/>
      <c r="W20" s="62"/>
      <c r="X20" s="62"/>
      <c r="Y20" s="62"/>
    </row>
    <row r="21" spans="1:25" s="5" customFormat="1" ht="13.8" x14ac:dyDescent="0.3">
      <c r="A21" s="23"/>
      <c r="B21" s="24"/>
      <c r="C21" s="23"/>
      <c r="D21" s="23"/>
      <c r="E21" s="23"/>
      <c r="F21" s="23"/>
      <c r="G21" s="23"/>
      <c r="H21" s="23"/>
      <c r="I21" s="23"/>
      <c r="J21" s="23"/>
      <c r="K21" s="23"/>
      <c r="M21" s="65"/>
      <c r="N21" s="65"/>
      <c r="O21" s="65"/>
      <c r="P21" s="65"/>
      <c r="Q21" s="65"/>
      <c r="R21" s="66"/>
      <c r="S21" s="66"/>
      <c r="T21" s="62"/>
      <c r="U21" s="62"/>
      <c r="V21" s="62"/>
      <c r="W21" s="62"/>
      <c r="X21" s="62"/>
      <c r="Y21" s="62"/>
    </row>
    <row r="22" spans="1:25" s="5" customFormat="1" ht="13.8" x14ac:dyDescent="0.3">
      <c r="A22" s="23"/>
      <c r="B22" s="121" t="s">
        <v>39</v>
      </c>
      <c r="C22" s="121"/>
      <c r="D22" s="121"/>
      <c r="E22" s="121"/>
      <c r="F22" s="121"/>
      <c r="G22" s="121"/>
      <c r="H22" s="121"/>
      <c r="I22" s="121"/>
      <c r="J22" s="121"/>
      <c r="K22" s="23"/>
      <c r="M22" s="65"/>
      <c r="N22" s="65"/>
      <c r="O22" s="65"/>
      <c r="P22" s="65"/>
      <c r="Q22" s="65"/>
      <c r="R22" s="66"/>
      <c r="S22" s="66"/>
      <c r="T22" s="62"/>
      <c r="U22" s="62"/>
      <c r="V22" s="62"/>
      <c r="W22" s="62"/>
      <c r="X22" s="62"/>
      <c r="Y22" s="62"/>
    </row>
    <row r="23" spans="1:25" s="5" customFormat="1" ht="13.8" x14ac:dyDescent="0.3">
      <c r="A23" s="23"/>
      <c r="B23" s="121"/>
      <c r="C23" s="121"/>
      <c r="D23" s="121"/>
      <c r="E23" s="121"/>
      <c r="F23" s="121"/>
      <c r="G23" s="121"/>
      <c r="H23" s="121"/>
      <c r="I23" s="121"/>
      <c r="J23" s="121"/>
      <c r="K23" s="23"/>
      <c r="M23" s="65"/>
      <c r="N23" s="65"/>
      <c r="O23" s="65"/>
      <c r="P23" s="65"/>
      <c r="Q23" s="65"/>
      <c r="R23" s="66"/>
      <c r="S23" s="69"/>
      <c r="T23" s="62"/>
      <c r="U23" s="62"/>
      <c r="V23" s="62"/>
      <c r="W23" s="62"/>
      <c r="X23" s="62"/>
      <c r="Y23" s="62"/>
    </row>
    <row r="24" spans="1:25" s="5" customFormat="1" ht="13.8" x14ac:dyDescent="0.3">
      <c r="A24" s="23"/>
      <c r="B24" s="121"/>
      <c r="C24" s="121"/>
      <c r="D24" s="121"/>
      <c r="E24" s="121"/>
      <c r="F24" s="121"/>
      <c r="G24" s="121"/>
      <c r="H24" s="121"/>
      <c r="I24" s="121"/>
      <c r="J24" s="121"/>
      <c r="K24" s="23"/>
      <c r="M24" s="65"/>
      <c r="N24" s="65"/>
      <c r="O24" s="65"/>
      <c r="P24" s="65"/>
      <c r="Q24" s="65"/>
      <c r="R24" s="66"/>
      <c r="S24" s="69"/>
      <c r="T24" s="62"/>
      <c r="U24" s="62"/>
      <c r="V24" s="62"/>
      <c r="W24" s="62"/>
      <c r="X24" s="62"/>
      <c r="Y24" s="62"/>
    </row>
    <row r="25" spans="1:25" s="5" customFormat="1" ht="12.75" customHeight="1" x14ac:dyDescent="0.3">
      <c r="A25" s="23"/>
      <c r="B25" s="118"/>
      <c r="C25" s="118"/>
      <c r="D25" s="118"/>
      <c r="E25" s="118"/>
      <c r="F25" s="124" t="s">
        <v>96</v>
      </c>
      <c r="G25" s="118"/>
      <c r="H25" s="118"/>
      <c r="I25" s="118"/>
      <c r="J25" s="118"/>
      <c r="K25" s="23"/>
      <c r="M25" s="65"/>
      <c r="N25" s="65"/>
      <c r="O25" s="65"/>
      <c r="P25" s="65"/>
      <c r="Q25" s="65"/>
      <c r="R25" s="66"/>
      <c r="S25" s="66"/>
      <c r="T25" s="62"/>
      <c r="U25" s="62"/>
      <c r="V25" s="62"/>
      <c r="W25" s="62"/>
      <c r="X25" s="62"/>
      <c r="Y25" s="62"/>
    </row>
    <row r="26" spans="1:25" s="5" customFormat="1" ht="13.8" x14ac:dyDescent="0.3">
      <c r="A26" s="23"/>
      <c r="B26" s="121" t="s">
        <v>40</v>
      </c>
      <c r="C26" s="121"/>
      <c r="D26" s="121"/>
      <c r="E26" s="121"/>
      <c r="F26" s="121"/>
      <c r="G26" s="121"/>
      <c r="H26" s="121"/>
      <c r="I26" s="121"/>
      <c r="J26" s="121"/>
      <c r="K26" s="23"/>
      <c r="M26" s="65"/>
      <c r="N26" s="65"/>
      <c r="O26" s="65"/>
      <c r="P26" s="65"/>
      <c r="Q26" s="65"/>
      <c r="R26" s="66"/>
      <c r="S26" s="66"/>
      <c r="T26" s="62"/>
      <c r="U26" s="62"/>
      <c r="V26" s="62"/>
      <c r="W26" s="62"/>
      <c r="X26" s="62"/>
      <c r="Y26" s="62"/>
    </row>
    <row r="27" spans="1:25" s="5" customFormat="1" ht="13.8" x14ac:dyDescent="0.3">
      <c r="A27" s="23"/>
      <c r="B27" s="121"/>
      <c r="C27" s="121"/>
      <c r="D27" s="121"/>
      <c r="E27" s="121"/>
      <c r="F27" s="121"/>
      <c r="G27" s="121"/>
      <c r="H27" s="121"/>
      <c r="I27" s="121"/>
      <c r="J27" s="121"/>
      <c r="K27" s="23"/>
      <c r="M27" s="65"/>
      <c r="N27" s="65"/>
      <c r="O27" s="65"/>
      <c r="P27" s="65"/>
      <c r="Q27" s="65"/>
      <c r="R27" s="66"/>
      <c r="S27" s="66"/>
      <c r="T27" s="62"/>
      <c r="U27" s="62"/>
      <c r="V27" s="62"/>
      <c r="W27" s="62"/>
      <c r="X27" s="62"/>
      <c r="Y27" s="62"/>
    </row>
    <row r="28" spans="1:25" s="5" customFormat="1" ht="13.8" x14ac:dyDescent="0.3">
      <c r="A28" s="23"/>
      <c r="B28" s="118"/>
      <c r="C28" s="118"/>
      <c r="D28" s="118"/>
      <c r="E28" s="118"/>
      <c r="F28" s="118"/>
      <c r="G28" s="118"/>
      <c r="H28" s="118"/>
      <c r="I28" s="118"/>
      <c r="J28" s="118"/>
      <c r="K28" s="23"/>
      <c r="M28" s="65"/>
      <c r="N28" s="65"/>
      <c r="O28" s="65"/>
      <c r="P28" s="65"/>
      <c r="Q28" s="65"/>
      <c r="R28" s="66"/>
      <c r="S28" s="66"/>
      <c r="T28" s="62"/>
      <c r="U28" s="62"/>
      <c r="V28" s="62"/>
      <c r="W28" s="62"/>
      <c r="X28" s="62"/>
      <c r="Y28" s="62"/>
    </row>
    <row r="29" spans="1:25" s="5" customFormat="1" ht="13.8" x14ac:dyDescent="0.3">
      <c r="A29" s="23"/>
      <c r="B29" s="121" t="s">
        <v>41</v>
      </c>
      <c r="C29" s="121"/>
      <c r="D29" s="121"/>
      <c r="E29" s="121"/>
      <c r="F29" s="121"/>
      <c r="G29" s="121"/>
      <c r="H29" s="121"/>
      <c r="I29" s="121"/>
      <c r="J29" s="121"/>
      <c r="K29" s="23"/>
      <c r="M29" s="65"/>
      <c r="N29" s="65"/>
      <c r="O29" s="65"/>
      <c r="P29" s="65"/>
      <c r="Q29" s="65"/>
      <c r="R29" s="66"/>
      <c r="S29" s="66"/>
      <c r="T29" s="62"/>
      <c r="U29" s="62"/>
      <c r="V29" s="62"/>
      <c r="W29" s="62"/>
      <c r="X29" s="62"/>
      <c r="Y29" s="62"/>
    </row>
    <row r="30" spans="1:25" s="5" customFormat="1" ht="13.8" x14ac:dyDescent="0.3">
      <c r="A30" s="23"/>
      <c r="B30" s="121"/>
      <c r="C30" s="121"/>
      <c r="D30" s="121"/>
      <c r="E30" s="121"/>
      <c r="F30" s="121"/>
      <c r="G30" s="121"/>
      <c r="H30" s="121"/>
      <c r="I30" s="121"/>
      <c r="J30" s="121"/>
      <c r="K30" s="23"/>
      <c r="M30" s="65"/>
      <c r="N30" s="65"/>
      <c r="O30" s="65"/>
      <c r="P30" s="65"/>
      <c r="Q30" s="65"/>
      <c r="R30" s="66"/>
      <c r="S30" s="66"/>
      <c r="T30" s="62"/>
      <c r="U30" s="62"/>
      <c r="V30" s="62"/>
      <c r="W30" s="62"/>
      <c r="X30" s="62"/>
      <c r="Y30" s="62"/>
    </row>
    <row r="31" spans="1:25" s="5" customFormat="1" ht="12.75" customHeight="1" x14ac:dyDescent="0.3">
      <c r="A31" s="23"/>
      <c r="B31" s="121"/>
      <c r="C31" s="121"/>
      <c r="D31" s="121"/>
      <c r="E31" s="121"/>
      <c r="F31" s="121"/>
      <c r="G31" s="121"/>
      <c r="H31" s="121"/>
      <c r="I31" s="121"/>
      <c r="J31" s="121"/>
      <c r="K31" s="23"/>
      <c r="M31" s="65"/>
      <c r="N31" s="65"/>
      <c r="O31" s="65"/>
      <c r="P31" s="65"/>
      <c r="Q31" s="65"/>
      <c r="R31" s="66"/>
      <c r="S31" s="66"/>
      <c r="T31" s="62"/>
      <c r="U31" s="62"/>
      <c r="V31" s="62"/>
      <c r="W31" s="62"/>
      <c r="X31" s="62"/>
      <c r="Y31" s="62"/>
    </row>
    <row r="32" spans="1:25" s="5" customFormat="1" ht="13.8" x14ac:dyDescent="0.3">
      <c r="A32" s="23"/>
      <c r="B32" s="121"/>
      <c r="C32" s="121"/>
      <c r="D32" s="121"/>
      <c r="E32" s="121"/>
      <c r="F32" s="121"/>
      <c r="G32" s="121"/>
      <c r="H32" s="121"/>
      <c r="I32" s="121"/>
      <c r="J32" s="121"/>
      <c r="K32" s="23"/>
      <c r="M32" s="65"/>
      <c r="N32" s="65"/>
      <c r="O32" s="65"/>
      <c r="P32" s="65"/>
      <c r="Q32" s="65"/>
      <c r="R32" s="66"/>
      <c r="S32" s="66"/>
      <c r="T32" s="62"/>
      <c r="U32" s="62"/>
      <c r="V32" s="62"/>
      <c r="W32" s="62"/>
      <c r="X32" s="62"/>
      <c r="Y32" s="62"/>
    </row>
    <row r="33" spans="1:25" s="5" customFormat="1" ht="12.75" customHeight="1" x14ac:dyDescent="0.3">
      <c r="A33" s="23"/>
      <c r="B33" s="121"/>
      <c r="C33" s="121"/>
      <c r="D33" s="121"/>
      <c r="E33" s="121"/>
      <c r="F33" s="121"/>
      <c r="G33" s="121"/>
      <c r="H33" s="121"/>
      <c r="I33" s="121"/>
      <c r="J33" s="121"/>
      <c r="K33" s="23"/>
      <c r="M33" s="65"/>
      <c r="N33" s="65"/>
      <c r="O33" s="65"/>
      <c r="P33" s="65"/>
      <c r="Q33" s="65"/>
      <c r="R33" s="66"/>
      <c r="S33" s="66"/>
      <c r="T33" s="62"/>
      <c r="U33" s="62"/>
      <c r="V33" s="62"/>
      <c r="W33" s="62"/>
      <c r="X33" s="62"/>
      <c r="Y33" s="62"/>
    </row>
    <row r="34" spans="1:25" s="5" customFormat="1" ht="13.8" x14ac:dyDescent="0.3">
      <c r="A34" s="23"/>
      <c r="B34" s="118"/>
      <c r="C34" s="118"/>
      <c r="D34" s="123" t="s">
        <v>32</v>
      </c>
      <c r="E34" s="123"/>
      <c r="F34" s="123"/>
      <c r="G34" s="123"/>
      <c r="H34" s="123"/>
      <c r="I34" s="118"/>
      <c r="J34" s="118"/>
      <c r="K34" s="23"/>
      <c r="M34" s="65"/>
      <c r="N34" s="65"/>
      <c r="O34" s="65"/>
      <c r="P34" s="65"/>
      <c r="Q34" s="65"/>
      <c r="R34" s="66"/>
      <c r="S34" s="69"/>
      <c r="T34" s="62"/>
      <c r="U34" s="62"/>
      <c r="V34" s="62"/>
      <c r="W34" s="62"/>
      <c r="X34" s="62"/>
      <c r="Y34" s="62"/>
    </row>
    <row r="35" spans="1:25" s="5" customFormat="1" ht="13.8" x14ac:dyDescent="0.3">
      <c r="A35" s="23"/>
      <c r="B35" s="23"/>
      <c r="C35" s="23"/>
      <c r="I35" s="23"/>
      <c r="J35" s="23"/>
      <c r="K35" s="23"/>
      <c r="M35" s="65"/>
      <c r="N35" s="65"/>
      <c r="O35" s="65"/>
      <c r="P35" s="65"/>
      <c r="Q35" s="65"/>
      <c r="R35" s="66"/>
      <c r="S35" s="69"/>
      <c r="T35" s="62"/>
      <c r="U35" s="62"/>
      <c r="V35" s="62"/>
      <c r="W35" s="62"/>
      <c r="X35" s="62"/>
      <c r="Y35" s="62"/>
    </row>
    <row r="36" spans="1:25" s="5" customFormat="1" ht="12.75" customHeight="1" x14ac:dyDescent="0.3">
      <c r="A36" s="23"/>
      <c r="B36" s="24" t="s">
        <v>33</v>
      </c>
      <c r="C36" s="23"/>
      <c r="D36" s="23"/>
      <c r="E36" s="23"/>
      <c r="F36" s="119"/>
      <c r="G36" s="23"/>
      <c r="H36" s="23"/>
      <c r="I36" s="23"/>
      <c r="J36" s="23"/>
      <c r="K36" s="23"/>
      <c r="M36" s="65"/>
      <c r="N36" s="65"/>
      <c r="O36" s="65"/>
      <c r="P36" s="65"/>
      <c r="Q36" s="65"/>
      <c r="R36" s="66"/>
      <c r="S36" s="66"/>
      <c r="T36" s="62"/>
      <c r="U36" s="62"/>
      <c r="V36" s="62"/>
      <c r="W36" s="62"/>
      <c r="X36" s="62"/>
      <c r="Y36" s="62"/>
    </row>
    <row r="37" spans="1:25" s="5" customFormat="1" ht="13.8" x14ac:dyDescent="0.3">
      <c r="A37" s="23"/>
      <c r="B37" s="24"/>
      <c r="C37" s="23"/>
      <c r="D37" s="23"/>
      <c r="E37" s="23"/>
      <c r="F37" s="119"/>
      <c r="G37" s="23"/>
      <c r="H37" s="23"/>
      <c r="I37" s="23"/>
      <c r="J37" s="23"/>
      <c r="K37" s="23"/>
      <c r="M37" s="65"/>
      <c r="N37" s="65"/>
      <c r="O37" s="65"/>
      <c r="P37" s="65"/>
      <c r="Q37" s="65"/>
      <c r="R37" s="66"/>
      <c r="S37" s="66"/>
      <c r="T37" s="62"/>
      <c r="U37" s="62"/>
      <c r="V37" s="62"/>
      <c r="W37" s="62"/>
      <c r="X37" s="62"/>
      <c r="Y37" s="62"/>
    </row>
    <row r="38" spans="1:25" s="5" customFormat="1" ht="13.8" x14ac:dyDescent="0.3">
      <c r="A38" s="23"/>
      <c r="B38" s="121" t="s">
        <v>42</v>
      </c>
      <c r="C38" s="121"/>
      <c r="D38" s="121"/>
      <c r="E38" s="121"/>
      <c r="F38" s="121"/>
      <c r="G38" s="121"/>
      <c r="H38" s="121"/>
      <c r="I38" s="121"/>
      <c r="J38" s="121"/>
      <c r="K38" s="23"/>
      <c r="M38" s="65"/>
      <c r="N38" s="65"/>
      <c r="O38" s="65"/>
      <c r="P38" s="65"/>
      <c r="Q38" s="65"/>
      <c r="R38" s="66"/>
      <c r="S38" s="66"/>
      <c r="T38" s="62"/>
      <c r="U38" s="62"/>
      <c r="V38" s="62"/>
      <c r="W38" s="62"/>
      <c r="X38" s="62"/>
      <c r="Y38" s="62"/>
    </row>
    <row r="39" spans="1:25" s="5" customFormat="1" ht="13.8" x14ac:dyDescent="0.3">
      <c r="A39" s="23"/>
      <c r="B39" s="121"/>
      <c r="C39" s="121"/>
      <c r="D39" s="121"/>
      <c r="E39" s="121"/>
      <c r="F39" s="121"/>
      <c r="G39" s="121"/>
      <c r="H39" s="121"/>
      <c r="I39" s="121"/>
      <c r="J39" s="121"/>
      <c r="K39" s="23"/>
      <c r="M39" s="65"/>
      <c r="N39" s="65"/>
      <c r="O39" s="65"/>
      <c r="P39" s="65"/>
      <c r="Q39" s="65"/>
      <c r="R39" s="66"/>
      <c r="S39" s="66"/>
      <c r="T39" s="62"/>
      <c r="U39" s="62"/>
      <c r="V39" s="62"/>
      <c r="W39" s="62"/>
      <c r="X39" s="62"/>
      <c r="Y39" s="62"/>
    </row>
    <row r="40" spans="1:25" s="5" customFormat="1" ht="13.8" x14ac:dyDescent="0.3">
      <c r="A40" s="23"/>
      <c r="B40" s="118"/>
      <c r="C40" s="118"/>
      <c r="D40" s="118"/>
      <c r="E40" s="118"/>
      <c r="F40" s="118"/>
      <c r="G40" s="118"/>
      <c r="H40" s="118"/>
      <c r="I40" s="118"/>
      <c r="J40" s="118"/>
      <c r="K40" s="23"/>
      <c r="M40" s="65"/>
      <c r="N40" s="65"/>
      <c r="O40" s="65"/>
      <c r="P40" s="65"/>
      <c r="Q40" s="65"/>
      <c r="R40" s="66"/>
      <c r="S40" s="66"/>
      <c r="T40" s="62"/>
      <c r="U40" s="62"/>
      <c r="V40" s="62"/>
      <c r="W40" s="62"/>
      <c r="X40" s="62"/>
      <c r="Y40" s="62"/>
    </row>
    <row r="41" spans="1:25" s="5" customFormat="1" ht="13.8" x14ac:dyDescent="0.3">
      <c r="A41" s="23"/>
      <c r="B41" s="121" t="s">
        <v>43</v>
      </c>
      <c r="C41" s="121"/>
      <c r="D41" s="121"/>
      <c r="E41" s="121"/>
      <c r="F41" s="121"/>
      <c r="G41" s="121"/>
      <c r="H41" s="121"/>
      <c r="I41" s="121"/>
      <c r="J41" s="121"/>
      <c r="K41" s="23"/>
      <c r="M41" s="65"/>
      <c r="N41" s="65"/>
      <c r="O41" s="65"/>
      <c r="P41" s="65"/>
      <c r="Q41" s="65"/>
      <c r="R41" s="66"/>
      <c r="S41" s="66"/>
      <c r="T41" s="62"/>
      <c r="U41" s="62"/>
      <c r="V41" s="62"/>
      <c r="W41" s="62"/>
      <c r="X41" s="62"/>
      <c r="Y41" s="62"/>
    </row>
    <row r="42" spans="1:25" s="5" customFormat="1" ht="13.8" x14ac:dyDescent="0.3">
      <c r="A42" s="23"/>
      <c r="B42" s="121"/>
      <c r="C42" s="121"/>
      <c r="D42" s="121"/>
      <c r="E42" s="121"/>
      <c r="F42" s="121"/>
      <c r="G42" s="121"/>
      <c r="H42" s="121"/>
      <c r="I42" s="121"/>
      <c r="J42" s="121"/>
      <c r="K42" s="23"/>
      <c r="M42" s="65"/>
      <c r="N42" s="65"/>
      <c r="O42" s="65"/>
      <c r="P42" s="65"/>
      <c r="Q42" s="65"/>
      <c r="R42" s="66"/>
      <c r="S42" s="66"/>
      <c r="T42" s="62"/>
      <c r="U42" s="62"/>
      <c r="V42" s="62"/>
      <c r="W42" s="62"/>
      <c r="X42" s="62"/>
      <c r="Y42" s="62"/>
    </row>
    <row r="43" spans="1:25" s="5" customFormat="1" ht="13.8" x14ac:dyDescent="0.3">
      <c r="A43" s="23"/>
      <c r="B43" s="121"/>
      <c r="C43" s="121"/>
      <c r="D43" s="121"/>
      <c r="E43" s="121"/>
      <c r="F43" s="121"/>
      <c r="G43" s="121"/>
      <c r="H43" s="121"/>
      <c r="I43" s="121"/>
      <c r="J43" s="121"/>
      <c r="K43" s="23"/>
      <c r="M43" s="65"/>
      <c r="N43" s="65"/>
      <c r="O43" s="65"/>
      <c r="P43" s="65"/>
      <c r="Q43" s="65"/>
      <c r="R43" s="66"/>
      <c r="S43" s="66"/>
      <c r="T43" s="62"/>
      <c r="U43" s="62"/>
      <c r="V43" s="62"/>
      <c r="W43" s="62"/>
      <c r="X43" s="62"/>
      <c r="Y43" s="62"/>
    </row>
    <row r="44" spans="1:25" s="5" customFormat="1" ht="13.8" x14ac:dyDescent="0.3">
      <c r="A44" s="23"/>
      <c r="B44" s="118"/>
      <c r="C44" s="118"/>
      <c r="D44" s="118"/>
      <c r="E44" s="118"/>
      <c r="F44" s="118"/>
      <c r="G44" s="118"/>
      <c r="H44" s="118"/>
      <c r="I44" s="118"/>
      <c r="J44" s="118"/>
      <c r="K44" s="23"/>
      <c r="M44" s="65"/>
      <c r="N44" s="65"/>
      <c r="O44" s="65"/>
      <c r="P44" s="65"/>
      <c r="Q44" s="65"/>
      <c r="R44" s="66"/>
      <c r="S44" s="66"/>
      <c r="T44" s="62"/>
      <c r="U44" s="62"/>
      <c r="V44" s="62"/>
      <c r="W44" s="62"/>
      <c r="X44" s="62"/>
      <c r="Y44" s="62"/>
    </row>
    <row r="45" spans="1:25" s="5" customFormat="1" ht="12.75" customHeight="1" x14ac:dyDescent="0.3">
      <c r="A45" s="23"/>
      <c r="B45" s="121" t="s">
        <v>37</v>
      </c>
      <c r="C45" s="121"/>
      <c r="D45" s="121"/>
      <c r="E45" s="121"/>
      <c r="F45" s="121"/>
      <c r="G45" s="121"/>
      <c r="H45" s="121"/>
      <c r="I45" s="121"/>
      <c r="J45" s="121"/>
      <c r="K45" s="23"/>
      <c r="M45" s="65"/>
      <c r="N45" s="65"/>
      <c r="O45" s="65"/>
      <c r="P45" s="65"/>
      <c r="Q45" s="65"/>
      <c r="R45" s="66"/>
      <c r="S45" s="66"/>
      <c r="T45" s="62"/>
      <c r="U45" s="62"/>
      <c r="V45" s="62"/>
      <c r="W45" s="62"/>
      <c r="X45" s="62"/>
      <c r="Y45" s="62"/>
    </row>
    <row r="46" spans="1:25" s="5" customFormat="1" ht="13.8" x14ac:dyDescent="0.3">
      <c r="A46" s="23"/>
      <c r="B46" s="121"/>
      <c r="C46" s="121"/>
      <c r="D46" s="121"/>
      <c r="E46" s="121"/>
      <c r="F46" s="121"/>
      <c r="G46" s="121"/>
      <c r="H46" s="121"/>
      <c r="I46" s="121"/>
      <c r="J46" s="121"/>
      <c r="K46" s="23"/>
      <c r="M46" s="65"/>
      <c r="N46" s="65"/>
      <c r="O46" s="65"/>
      <c r="P46" s="65"/>
      <c r="Q46" s="65"/>
      <c r="R46" s="66"/>
      <c r="S46" s="66"/>
      <c r="T46" s="62"/>
      <c r="U46" s="62"/>
      <c r="V46" s="62"/>
      <c r="W46" s="62"/>
      <c r="X46" s="62"/>
      <c r="Y46" s="62"/>
    </row>
    <row r="47" spans="1:25" s="5" customFormat="1" ht="13.8" x14ac:dyDescent="0.3">
      <c r="A47" s="23"/>
      <c r="B47" s="121"/>
      <c r="C47" s="121"/>
      <c r="D47" s="121"/>
      <c r="E47" s="121"/>
      <c r="F47" s="121"/>
      <c r="G47" s="121"/>
      <c r="H47" s="121"/>
      <c r="I47" s="121"/>
      <c r="J47" s="121"/>
      <c r="K47" s="23"/>
      <c r="M47" s="65"/>
      <c r="N47" s="65"/>
      <c r="O47" s="65"/>
      <c r="P47" s="65"/>
      <c r="Q47" s="65"/>
      <c r="R47" s="66"/>
      <c r="S47" s="66"/>
      <c r="T47" s="62"/>
      <c r="U47" s="62"/>
      <c r="V47" s="62"/>
      <c r="W47" s="62"/>
      <c r="X47" s="62"/>
      <c r="Y47" s="62"/>
    </row>
    <row r="48" spans="1:25" s="5" customFormat="1" ht="12.75" customHeight="1" x14ac:dyDescent="0.3">
      <c r="A48" s="23"/>
      <c r="B48" s="121"/>
      <c r="C48" s="121"/>
      <c r="D48" s="121"/>
      <c r="E48" s="121"/>
      <c r="F48" s="121"/>
      <c r="G48" s="121"/>
      <c r="H48" s="121"/>
      <c r="I48" s="121"/>
      <c r="J48" s="121"/>
      <c r="K48" s="23"/>
      <c r="M48" s="65"/>
      <c r="N48" s="65"/>
      <c r="O48" s="65"/>
      <c r="P48" s="65"/>
      <c r="Q48" s="65"/>
      <c r="R48" s="66"/>
      <c r="S48" s="66"/>
      <c r="T48" s="62"/>
      <c r="U48" s="62"/>
      <c r="V48" s="62"/>
      <c r="W48" s="62"/>
      <c r="X48" s="62"/>
      <c r="Y48" s="62"/>
    </row>
    <row r="49" spans="1:25" s="5" customFormat="1" ht="13.8" x14ac:dyDescent="0.3">
      <c r="A49" s="23"/>
      <c r="B49" s="23" t="s">
        <v>44</v>
      </c>
      <c r="C49" s="23"/>
      <c r="D49" s="23"/>
      <c r="E49" s="23"/>
      <c r="F49" s="23"/>
      <c r="G49" s="23"/>
      <c r="H49" s="23"/>
      <c r="I49" s="23"/>
      <c r="J49" s="23"/>
      <c r="K49" s="23"/>
      <c r="M49" s="65"/>
      <c r="N49" s="65"/>
      <c r="O49" s="65"/>
      <c r="P49" s="65"/>
      <c r="Q49" s="65"/>
      <c r="R49" s="66"/>
      <c r="S49" s="66"/>
      <c r="T49" s="62"/>
      <c r="U49" s="62"/>
      <c r="V49" s="62"/>
      <c r="W49" s="62"/>
      <c r="X49" s="62"/>
      <c r="Y49" s="62"/>
    </row>
    <row r="50" spans="1:25" s="5" customFormat="1" ht="13.8" x14ac:dyDescent="0.3">
      <c r="A50" s="23"/>
      <c r="B50" s="23"/>
      <c r="C50" s="23"/>
      <c r="D50" s="23"/>
      <c r="F50" s="124" t="s">
        <v>97</v>
      </c>
      <c r="G50" s="119"/>
      <c r="H50" s="23"/>
      <c r="I50" s="23"/>
      <c r="J50" s="23"/>
      <c r="K50" s="23"/>
      <c r="M50" s="65"/>
      <c r="N50" s="65"/>
      <c r="O50" s="65"/>
      <c r="P50" s="65"/>
      <c r="Q50" s="65"/>
      <c r="R50" s="66"/>
      <c r="S50" s="66"/>
      <c r="T50" s="62"/>
      <c r="U50" s="62"/>
      <c r="V50" s="62"/>
      <c r="W50" s="62"/>
      <c r="X50" s="62"/>
      <c r="Y50" s="62"/>
    </row>
    <row r="51" spans="1:25" s="5" customFormat="1" ht="13.8" x14ac:dyDescent="0.3">
      <c r="A51" s="23"/>
      <c r="B51" s="23"/>
      <c r="C51" s="23"/>
      <c r="D51" s="23"/>
      <c r="E51" s="23"/>
      <c r="F51" s="23"/>
      <c r="G51" s="23"/>
      <c r="H51" s="23"/>
      <c r="I51" s="23"/>
      <c r="J51" s="23"/>
      <c r="K51" s="23"/>
      <c r="M51" s="65"/>
      <c r="N51" s="65"/>
      <c r="O51" s="65"/>
      <c r="P51" s="65"/>
      <c r="Q51" s="65"/>
      <c r="R51" s="66"/>
      <c r="S51" s="66"/>
      <c r="T51" s="62"/>
      <c r="U51" s="62"/>
      <c r="V51" s="62"/>
      <c r="W51" s="62"/>
      <c r="X51" s="62"/>
      <c r="Y51" s="62"/>
    </row>
    <row r="52" spans="1:25" s="5" customFormat="1" ht="12.75" customHeight="1" x14ac:dyDescent="0.3">
      <c r="A52" s="23"/>
      <c r="B52" s="24" t="s">
        <v>45</v>
      </c>
      <c r="C52" s="23"/>
      <c r="D52" s="23"/>
      <c r="E52" s="23"/>
      <c r="F52" s="23"/>
      <c r="G52" s="23"/>
      <c r="H52" s="23"/>
      <c r="I52" s="23"/>
      <c r="J52" s="23"/>
      <c r="K52" s="23"/>
      <c r="M52" s="65"/>
      <c r="N52" s="65"/>
      <c r="O52" s="65"/>
      <c r="P52" s="65"/>
      <c r="Q52" s="65"/>
      <c r="R52" s="66"/>
      <c r="S52" s="66"/>
      <c r="T52" s="62"/>
      <c r="U52" s="62"/>
      <c r="V52" s="62"/>
      <c r="W52" s="62"/>
      <c r="X52" s="62"/>
      <c r="Y52" s="62"/>
    </row>
    <row r="53" spans="1:25" s="5" customFormat="1" ht="13.8" x14ac:dyDescent="0.3">
      <c r="A53" s="23"/>
      <c r="B53" s="23"/>
      <c r="C53" s="23"/>
      <c r="D53" s="23"/>
      <c r="E53" s="23"/>
      <c r="F53" s="23"/>
      <c r="G53" s="23"/>
      <c r="H53" s="23"/>
      <c r="I53" s="23"/>
      <c r="J53" s="23"/>
      <c r="K53" s="23"/>
      <c r="M53" s="65"/>
      <c r="N53" s="65"/>
      <c r="O53" s="65"/>
      <c r="P53" s="65"/>
      <c r="Q53" s="65"/>
      <c r="R53" s="66"/>
      <c r="S53" s="66"/>
      <c r="T53" s="62"/>
      <c r="U53" s="62"/>
      <c r="V53" s="62"/>
      <c r="W53" s="62"/>
      <c r="X53" s="62"/>
      <c r="Y53" s="62"/>
    </row>
    <row r="54" spans="1:25" s="5" customFormat="1" ht="13.8" x14ac:dyDescent="0.3">
      <c r="A54" s="23"/>
      <c r="B54" s="122" t="s">
        <v>46</v>
      </c>
      <c r="C54" s="122"/>
      <c r="D54" s="122"/>
      <c r="E54" s="122"/>
      <c r="F54" s="122"/>
      <c r="G54" s="122"/>
      <c r="H54" s="122"/>
      <c r="I54" s="122"/>
      <c r="J54" s="122"/>
      <c r="K54" s="23"/>
      <c r="M54" s="65"/>
      <c r="N54" s="65"/>
      <c r="O54" s="65"/>
      <c r="P54" s="65"/>
      <c r="Q54" s="65"/>
      <c r="R54" s="66"/>
      <c r="S54" s="66"/>
      <c r="T54" s="62"/>
      <c r="U54" s="62"/>
      <c r="V54" s="62"/>
      <c r="W54" s="62"/>
      <c r="X54" s="62"/>
      <c r="Y54" s="62"/>
    </row>
    <row r="55" spans="1:25" s="5" customFormat="1" ht="13.8" x14ac:dyDescent="0.3">
      <c r="A55" s="23"/>
      <c r="B55" s="122"/>
      <c r="C55" s="122"/>
      <c r="D55" s="122"/>
      <c r="E55" s="122"/>
      <c r="F55" s="122"/>
      <c r="G55" s="122"/>
      <c r="H55" s="122"/>
      <c r="I55" s="122"/>
      <c r="J55" s="122"/>
      <c r="K55" s="23"/>
      <c r="M55" s="65"/>
      <c r="N55" s="65"/>
      <c r="O55" s="65"/>
      <c r="P55" s="65"/>
      <c r="Q55" s="65"/>
      <c r="R55" s="66"/>
      <c r="S55" s="66"/>
      <c r="T55" s="62"/>
      <c r="U55" s="62"/>
      <c r="V55" s="62"/>
      <c r="W55" s="62"/>
      <c r="X55" s="62"/>
      <c r="Y55" s="62"/>
    </row>
    <row r="56" spans="1:25" s="5" customFormat="1" ht="13.8" x14ac:dyDescent="0.3">
      <c r="A56" s="23"/>
      <c r="B56" s="122"/>
      <c r="C56" s="122"/>
      <c r="D56" s="122"/>
      <c r="E56" s="122"/>
      <c r="F56" s="122"/>
      <c r="G56" s="122"/>
      <c r="H56" s="122"/>
      <c r="I56" s="122"/>
      <c r="J56" s="122"/>
      <c r="K56" s="23"/>
      <c r="M56" s="65"/>
      <c r="N56" s="65"/>
      <c r="O56"/>
      <c r="P56" s="65"/>
      <c r="Q56" s="65"/>
      <c r="R56" s="66"/>
      <c r="S56" s="66"/>
      <c r="T56" s="62"/>
      <c r="U56" s="62"/>
      <c r="V56" s="62"/>
      <c r="W56" s="62"/>
      <c r="X56" s="62"/>
      <c r="Y56" s="62"/>
    </row>
    <row r="57" spans="1:25" s="5" customFormat="1" ht="13.8" x14ac:dyDescent="0.3">
      <c r="A57" s="23"/>
      <c r="B57" s="23"/>
      <c r="C57" s="23"/>
      <c r="D57" s="23"/>
      <c r="F57" s="119"/>
      <c r="G57" s="23"/>
      <c r="H57" s="23"/>
      <c r="I57" s="23"/>
      <c r="J57" s="23"/>
      <c r="K57" s="23"/>
      <c r="M57" s="65"/>
      <c r="N57" s="65"/>
      <c r="O57" s="65"/>
      <c r="P57" s="65"/>
      <c r="Q57" s="65"/>
      <c r="R57" s="66"/>
      <c r="S57" s="66"/>
      <c r="T57" s="62"/>
      <c r="U57" s="62"/>
      <c r="V57" s="62"/>
      <c r="W57" s="62"/>
      <c r="X57" s="62"/>
      <c r="Y57" s="62"/>
    </row>
    <row r="58" spans="1:25" s="5" customFormat="1" ht="13.8" x14ac:dyDescent="0.3">
      <c r="A58" s="23"/>
      <c r="B58" s="23"/>
      <c r="C58" s="23"/>
      <c r="D58" s="23"/>
      <c r="E58" s="23"/>
      <c r="F58" s="23"/>
      <c r="G58" s="23"/>
      <c r="H58" s="23"/>
      <c r="I58" s="23"/>
      <c r="J58" s="23"/>
      <c r="K58" s="23"/>
      <c r="M58" s="65"/>
      <c r="N58" s="65"/>
      <c r="O58" s="65"/>
      <c r="P58" s="65"/>
      <c r="Q58" s="65"/>
      <c r="R58" s="66"/>
      <c r="S58" s="66"/>
      <c r="T58" s="62"/>
      <c r="U58" s="62"/>
      <c r="V58" s="62"/>
      <c r="W58" s="62"/>
      <c r="X58" s="62"/>
      <c r="Y58" s="62"/>
    </row>
    <row r="59" spans="1:25" s="5" customFormat="1" ht="13.8" x14ac:dyDescent="0.3">
      <c r="K59" s="23"/>
      <c r="M59" s="65"/>
      <c r="N59" s="65"/>
      <c r="O59" s="125"/>
      <c r="P59" s="65"/>
      <c r="Q59" s="65"/>
      <c r="R59" s="66"/>
      <c r="S59" s="66"/>
      <c r="T59" s="62"/>
      <c r="U59" s="62"/>
      <c r="V59" s="62"/>
      <c r="W59" s="62"/>
      <c r="X59" s="62"/>
      <c r="Y59" s="62"/>
    </row>
    <row r="60" spans="1:25" s="5" customFormat="1" ht="13.8" x14ac:dyDescent="0.3">
      <c r="A60" s="23"/>
      <c r="B60" s="23" t="s">
        <v>47</v>
      </c>
      <c r="C60" s="23"/>
      <c r="D60" s="23"/>
      <c r="E60" s="23"/>
      <c r="F60" s="23"/>
      <c r="G60" s="23"/>
      <c r="H60" s="23"/>
      <c r="I60" s="23"/>
      <c r="J60" s="23"/>
      <c r="K60" s="23"/>
      <c r="M60" s="65"/>
      <c r="N60" s="65"/>
      <c r="O60" s="65"/>
      <c r="P60" s="65"/>
      <c r="Q60" s="65"/>
      <c r="R60" s="66"/>
      <c r="S60" s="66"/>
      <c r="T60" s="62"/>
      <c r="U60" s="62"/>
      <c r="V60" s="62"/>
      <c r="W60" s="62"/>
      <c r="X60" s="62"/>
      <c r="Y60" s="62"/>
    </row>
    <row r="61" spans="1:25" s="5" customFormat="1" ht="13.8" x14ac:dyDescent="0.3">
      <c r="A61" s="23"/>
      <c r="C61" s="23"/>
      <c r="D61" s="23"/>
      <c r="F61" s="124" t="s">
        <v>98</v>
      </c>
      <c r="G61" s="54"/>
      <c r="H61" s="23"/>
      <c r="I61" s="23"/>
      <c r="J61" s="23"/>
      <c r="K61" s="23"/>
      <c r="M61" s="65"/>
      <c r="N61" s="65"/>
      <c r="O61" s="65"/>
      <c r="P61" s="65"/>
      <c r="Q61" s="65"/>
      <c r="R61" s="66"/>
      <c r="S61" s="66"/>
      <c r="T61" s="62"/>
      <c r="U61" s="62"/>
      <c r="V61" s="62"/>
      <c r="W61" s="62"/>
      <c r="X61" s="62"/>
      <c r="Y61" s="62"/>
    </row>
    <row r="62" spans="1:25" s="5" customFormat="1" ht="13.8" x14ac:dyDescent="0.3">
      <c r="A62" s="23"/>
      <c r="B62" s="23"/>
      <c r="C62" s="23"/>
      <c r="D62" s="23"/>
      <c r="E62" s="23"/>
      <c r="F62" s="23"/>
      <c r="G62" s="23"/>
      <c r="H62" s="23"/>
      <c r="I62" s="23"/>
      <c r="J62" s="23"/>
      <c r="K62" s="23"/>
      <c r="M62" s="65"/>
      <c r="N62" s="65"/>
      <c r="O62" s="65"/>
      <c r="P62" s="65"/>
      <c r="Q62" s="65"/>
      <c r="R62" s="66"/>
      <c r="S62" s="66"/>
      <c r="T62" s="62"/>
      <c r="U62" s="62"/>
      <c r="V62" s="62"/>
      <c r="W62" s="62"/>
      <c r="X62" s="62"/>
      <c r="Y62" s="6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7757"/>
  <sheetViews>
    <sheetView tabSelected="1" view="pageBreakPreview" zoomScale="85" zoomScaleNormal="100" zoomScaleSheetLayoutView="85" workbookViewId="0">
      <selection activeCell="G13" sqref="G13"/>
    </sheetView>
  </sheetViews>
  <sheetFormatPr defaultColWidth="9.109375" defaultRowHeight="15.6" x14ac:dyDescent="0.3"/>
  <cols>
    <col min="1" max="1" width="9.109375" style="25"/>
    <col min="2" max="2" width="9.33203125" style="25" bestFit="1" customWidth="1"/>
    <col min="3" max="3" width="9.5546875" style="25" bestFit="1" customWidth="1"/>
    <col min="4" max="11" width="9.109375" style="25"/>
    <col min="12" max="12" width="5.44140625" style="26" customWidth="1"/>
    <col min="13" max="20" width="4.109375" style="27" customWidth="1"/>
    <col min="21" max="16384" width="9.109375" style="25"/>
  </cols>
  <sheetData>
    <row r="1" spans="1:46"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1" t="s">
        <v>16</v>
      </c>
      <c r="T1" s="32" t="s">
        <v>17</v>
      </c>
      <c r="W1" s="7" t="s">
        <v>18</v>
      </c>
      <c r="X1" s="8">
        <f>SUM(M:M)</f>
        <v>1</v>
      </c>
    </row>
    <row r="2" spans="1:46" s="5" customFormat="1" ht="13.8" x14ac:dyDescent="0.3">
      <c r="A2" s="1"/>
      <c r="B2" s="2" t="s">
        <v>2</v>
      </c>
      <c r="C2" s="3" t="s">
        <v>10</v>
      </c>
      <c r="D2" s="1"/>
      <c r="E2" s="1"/>
      <c r="F2" s="2" t="s">
        <v>5</v>
      </c>
      <c r="G2" s="3" t="s">
        <v>49</v>
      </c>
      <c r="H2" s="1"/>
      <c r="I2" s="1"/>
      <c r="J2" s="1"/>
      <c r="K2" s="1"/>
      <c r="M2" s="9" t="s">
        <v>19</v>
      </c>
      <c r="N2" s="9" t="s">
        <v>19</v>
      </c>
      <c r="O2" s="9" t="s">
        <v>13</v>
      </c>
      <c r="P2" s="9" t="s">
        <v>13</v>
      </c>
      <c r="Q2" s="9" t="s">
        <v>13</v>
      </c>
      <c r="R2" s="9" t="s">
        <v>19</v>
      </c>
      <c r="S2" s="33" t="s">
        <v>19</v>
      </c>
      <c r="T2" s="34"/>
      <c r="W2" s="7" t="s">
        <v>20</v>
      </c>
      <c r="X2" s="8">
        <f>SUM(N:N)</f>
        <v>0</v>
      </c>
    </row>
    <row r="3" spans="1:46" s="5" customFormat="1" ht="13.8" x14ac:dyDescent="0.3">
      <c r="A3" s="1"/>
      <c r="B3" s="2" t="s">
        <v>3</v>
      </c>
      <c r="C3" s="10" t="s">
        <v>21</v>
      </c>
      <c r="D3" s="1"/>
      <c r="E3" s="1"/>
      <c r="F3" s="2" t="s">
        <v>4</v>
      </c>
      <c r="G3" s="3" t="s">
        <v>22</v>
      </c>
      <c r="H3" s="1"/>
      <c r="I3" s="1"/>
      <c r="J3" s="1"/>
      <c r="K3" s="1"/>
      <c r="M3" s="9"/>
      <c r="N3" s="9"/>
      <c r="O3" s="9"/>
      <c r="P3" s="9"/>
      <c r="Q3" s="9"/>
      <c r="R3" s="9"/>
      <c r="S3" s="33"/>
      <c r="T3" s="34"/>
      <c r="W3" s="7" t="s">
        <v>23</v>
      </c>
      <c r="X3" s="8">
        <f>SUM(O:O)</f>
        <v>0</v>
      </c>
    </row>
    <row r="4" spans="1:46" s="5" customFormat="1" ht="13.8" x14ac:dyDescent="0.3">
      <c r="A4" s="1"/>
      <c r="B4" s="2" t="s">
        <v>24</v>
      </c>
      <c r="C4" s="4"/>
      <c r="D4" s="1"/>
      <c r="E4" s="1"/>
      <c r="F4" s="2" t="s">
        <v>25</v>
      </c>
      <c r="G4" s="3" t="s">
        <v>50</v>
      </c>
      <c r="H4" s="1"/>
      <c r="I4" s="1"/>
      <c r="J4" s="1"/>
      <c r="K4" s="1"/>
      <c r="M4" s="9"/>
      <c r="N4" s="9"/>
      <c r="O4" s="9"/>
      <c r="P4" s="9"/>
      <c r="Q4" s="11"/>
      <c r="R4" s="12"/>
      <c r="S4" s="35"/>
      <c r="T4" s="34"/>
      <c r="W4" s="7" t="s">
        <v>23</v>
      </c>
      <c r="X4" s="8">
        <f>SUM(P:P)</f>
        <v>0</v>
      </c>
    </row>
    <row r="5" spans="1:46" s="5" customFormat="1" ht="13.8" x14ac:dyDescent="0.3">
      <c r="A5" s="1"/>
      <c r="B5" s="2" t="s">
        <v>27</v>
      </c>
      <c r="C5" s="4" t="s">
        <v>34</v>
      </c>
      <c r="D5" s="1"/>
      <c r="E5" s="2"/>
      <c r="F5" s="1"/>
      <c r="G5" s="1"/>
      <c r="H5" s="1"/>
      <c r="I5" s="1"/>
      <c r="J5" s="1"/>
      <c r="K5" s="1"/>
      <c r="M5" s="9"/>
      <c r="N5" s="9"/>
      <c r="O5" s="9"/>
      <c r="P5" s="9"/>
      <c r="Q5" s="11"/>
      <c r="R5" s="12"/>
      <c r="S5" s="35"/>
      <c r="T5" s="34"/>
      <c r="W5" s="7" t="s">
        <v>23</v>
      </c>
      <c r="X5" s="8">
        <f>SUM(Q:Q)</f>
        <v>0</v>
      </c>
    </row>
    <row r="6" spans="1:46" s="5" customFormat="1" ht="13.8" x14ac:dyDescent="0.3">
      <c r="A6" s="1"/>
      <c r="B6" s="1" t="s">
        <v>7</v>
      </c>
      <c r="C6" s="13"/>
      <c r="D6" s="1"/>
      <c r="E6" s="1"/>
      <c r="F6" s="1"/>
      <c r="G6" s="1"/>
      <c r="H6" s="1"/>
      <c r="I6" s="1"/>
      <c r="J6" s="1"/>
      <c r="K6" s="1"/>
      <c r="M6" s="9"/>
      <c r="N6" s="9"/>
      <c r="O6" s="9"/>
      <c r="P6" s="9"/>
      <c r="Q6" s="11"/>
      <c r="R6" s="12"/>
      <c r="S6" s="35"/>
      <c r="T6" s="34"/>
      <c r="W6" s="7" t="s">
        <v>28</v>
      </c>
      <c r="X6" s="8">
        <f>SUM(R:R)</f>
        <v>0</v>
      </c>
    </row>
    <row r="7" spans="1:46" s="5" customFormat="1" ht="13.8" x14ac:dyDescent="0.3">
      <c r="A7" s="1"/>
      <c r="B7" s="1"/>
      <c r="C7" s="1"/>
      <c r="D7" s="1"/>
      <c r="E7" s="1"/>
      <c r="F7" s="1"/>
      <c r="G7" s="1"/>
      <c r="H7" s="1"/>
      <c r="I7" s="1"/>
      <c r="J7" s="1"/>
      <c r="K7" s="1"/>
      <c r="M7" s="9"/>
      <c r="N7" s="9"/>
      <c r="O7" s="9"/>
      <c r="P7" s="9"/>
      <c r="Q7" s="11"/>
      <c r="R7" s="12"/>
      <c r="S7" s="35"/>
      <c r="T7" s="34"/>
      <c r="W7" s="7" t="s">
        <v>29</v>
      </c>
      <c r="X7" s="8">
        <f>SUM(S:S)</f>
        <v>0</v>
      </c>
    </row>
    <row r="8" spans="1:46" s="5" customFormat="1" ht="13.8" x14ac:dyDescent="0.3">
      <c r="A8" s="14"/>
      <c r="E8" s="7" t="s">
        <v>1</v>
      </c>
      <c r="F8" s="8" t="str">
        <f>$C$1</f>
        <v>R. Abbott</v>
      </c>
      <c r="H8" s="15"/>
      <c r="I8" s="7" t="s">
        <v>8</v>
      </c>
      <c r="J8" s="16" t="str">
        <f>$G$2</f>
        <v>AA-SM-514</v>
      </c>
      <c r="K8" s="17"/>
      <c r="L8" s="18"/>
      <c r="M8" s="9"/>
      <c r="N8" s="9"/>
      <c r="O8" s="9"/>
      <c r="P8" s="9"/>
      <c r="Q8" s="11"/>
      <c r="R8" s="12"/>
      <c r="S8" s="35"/>
      <c r="T8" s="34"/>
    </row>
    <row r="9" spans="1:46" s="5" customFormat="1" ht="13.8" x14ac:dyDescent="0.3">
      <c r="E9" s="7" t="s">
        <v>2</v>
      </c>
      <c r="F9" s="15" t="str">
        <f>$C$2</f>
        <v xml:space="preserve"> </v>
      </c>
      <c r="H9" s="15"/>
      <c r="I9" s="7" t="s">
        <v>9</v>
      </c>
      <c r="J9" s="17" t="str">
        <f>$G$3</f>
        <v>IR</v>
      </c>
      <c r="K9" s="17"/>
      <c r="L9" s="18"/>
      <c r="M9" s="9">
        <v>1</v>
      </c>
      <c r="N9" s="9"/>
      <c r="O9" s="9"/>
      <c r="P9" s="9"/>
      <c r="Q9" s="11"/>
      <c r="R9" s="12"/>
      <c r="S9" s="35"/>
      <c r="T9" s="34"/>
    </row>
    <row r="10" spans="1:46" s="5" customFormat="1" ht="13.8" x14ac:dyDescent="0.3">
      <c r="E10" s="7" t="s">
        <v>3</v>
      </c>
      <c r="F10" s="15" t="str">
        <f>$C$3</f>
        <v>20/10/2013</v>
      </c>
      <c r="H10" s="15"/>
      <c r="I10" s="7" t="s">
        <v>6</v>
      </c>
      <c r="J10" s="8" t="str">
        <f>L10&amp;" of "&amp;$G$1</f>
        <v>1 of 1</v>
      </c>
      <c r="K10" s="15"/>
      <c r="L10" s="18">
        <f>SUM($M$1:M9)</f>
        <v>1</v>
      </c>
      <c r="M10" s="9"/>
      <c r="N10" s="9"/>
      <c r="O10" s="9"/>
      <c r="P10" s="9"/>
      <c r="Q10" s="11"/>
      <c r="R10" s="12"/>
      <c r="S10" s="35"/>
      <c r="T10" s="34"/>
    </row>
    <row r="11" spans="1:46" s="5" customFormat="1" ht="13.8" x14ac:dyDescent="0.3">
      <c r="A11" s="26"/>
      <c r="B11" s="26"/>
      <c r="C11" s="26"/>
      <c r="D11" s="26"/>
      <c r="E11" s="7" t="s">
        <v>30</v>
      </c>
      <c r="F11" s="15" t="str">
        <f>$C$5</f>
        <v>STANDARD SPREADSHEET METHOD</v>
      </c>
      <c r="I11" s="19"/>
      <c r="J11" s="8"/>
      <c r="M11" s="9"/>
      <c r="N11" s="9"/>
      <c r="O11" s="9"/>
      <c r="P11" s="9"/>
      <c r="Q11" s="9"/>
      <c r="R11" s="9"/>
      <c r="S11" s="33"/>
      <c r="T11" s="34"/>
    </row>
    <row r="12" spans="1:46" s="28" customFormat="1" x14ac:dyDescent="0.3">
      <c r="A12" s="70"/>
      <c r="B12" s="21" t="str">
        <f>$G$4</f>
        <v>AIRCRAFT MASS PROPERTIES ESTIMATION</v>
      </c>
      <c r="C12" s="71"/>
      <c r="D12" s="71"/>
      <c r="E12" s="72"/>
      <c r="F12" s="71"/>
      <c r="G12" s="71"/>
      <c r="H12" s="71"/>
      <c r="I12" s="71"/>
      <c r="J12" s="71"/>
      <c r="K12" s="71"/>
      <c r="L12" s="30"/>
      <c r="M12" s="36"/>
      <c r="N12" s="37"/>
      <c r="O12" s="37"/>
      <c r="P12" s="37"/>
      <c r="Q12" s="37"/>
      <c r="R12" s="36"/>
      <c r="S12" s="36"/>
      <c r="T12" s="38"/>
    </row>
    <row r="13" spans="1:46" s="26" customFormat="1" ht="13.8" x14ac:dyDescent="0.3">
      <c r="A13" s="73"/>
      <c r="B13" s="73" t="s">
        <v>84</v>
      </c>
      <c r="C13" s="73"/>
      <c r="D13" s="73"/>
      <c r="E13" s="73"/>
      <c r="F13" s="73"/>
      <c r="G13" s="73"/>
      <c r="H13" s="73"/>
      <c r="I13" s="73"/>
      <c r="J13" s="73"/>
      <c r="K13" s="73"/>
      <c r="L13" s="29"/>
      <c r="M13" s="27"/>
      <c r="N13" s="27"/>
      <c r="O13" s="27"/>
      <c r="P13" s="27"/>
      <c r="Q13" s="27"/>
      <c r="R13" s="27"/>
      <c r="S13" s="27"/>
      <c r="T13" s="27"/>
    </row>
    <row r="14" spans="1:46" s="26" customFormat="1" ht="13.8" x14ac:dyDescent="0.3">
      <c r="A14" s="73"/>
      <c r="B14" s="75"/>
      <c r="C14" s="73"/>
      <c r="E14" s="73"/>
      <c r="F14" s="73"/>
      <c r="G14" s="77"/>
      <c r="H14" s="73"/>
      <c r="I14" s="73"/>
      <c r="J14" s="73"/>
      <c r="K14" s="73"/>
      <c r="M14" s="27"/>
      <c r="N14" s="27"/>
      <c r="O14" s="27"/>
      <c r="P14" s="27"/>
      <c r="Q14" s="27"/>
      <c r="R14" s="27"/>
      <c r="S14" s="27"/>
      <c r="T14" s="27"/>
    </row>
    <row r="15" spans="1:46" s="26" customFormat="1" ht="13.8" x14ac:dyDescent="0.3">
      <c r="A15" s="73"/>
      <c r="B15" s="75"/>
      <c r="C15" s="73"/>
      <c r="D15" s="76"/>
      <c r="E15" s="73"/>
      <c r="F15" s="73"/>
      <c r="G15" s="73"/>
      <c r="H15" s="73"/>
      <c r="M15" s="27"/>
      <c r="N15" s="27"/>
      <c r="O15" s="27"/>
      <c r="P15" s="27"/>
      <c r="Q15" s="27"/>
      <c r="R15" s="27"/>
      <c r="S15" s="27"/>
      <c r="T15" s="27"/>
      <c r="V15" s="39"/>
      <c r="W15" s="39"/>
      <c r="X15" s="102" t="s">
        <v>63</v>
      </c>
      <c r="Y15" s="103"/>
      <c r="Z15" s="103"/>
      <c r="AA15" s="103"/>
      <c r="AB15" s="103" t="s">
        <v>60</v>
      </c>
      <c r="AC15" s="103"/>
      <c r="AD15" s="5"/>
      <c r="AE15" s="5"/>
      <c r="AF15" s="102" t="s">
        <v>61</v>
      </c>
      <c r="AG15" s="18"/>
      <c r="AH15" s="18"/>
      <c r="AI15" s="5"/>
      <c r="AJ15" s="102" t="s">
        <v>62</v>
      </c>
      <c r="AK15" s="18"/>
      <c r="AL15" s="18"/>
      <c r="AN15" s="102" t="s">
        <v>64</v>
      </c>
      <c r="AO15" s="18"/>
      <c r="AP15" s="18"/>
      <c r="AR15" s="102" t="s">
        <v>65</v>
      </c>
      <c r="AS15" s="18"/>
      <c r="AT15" s="18"/>
    </row>
    <row r="16" spans="1:46" s="28" customFormat="1" ht="13.5" customHeight="1" x14ac:dyDescent="0.3">
      <c r="A16" s="73"/>
      <c r="B16" s="73"/>
      <c r="C16" s="73"/>
      <c r="D16" s="83" t="s">
        <v>51</v>
      </c>
      <c r="E16" s="73"/>
      <c r="F16" s="73"/>
      <c r="G16" s="73"/>
      <c r="H16" s="73"/>
      <c r="L16" s="30"/>
      <c r="M16" s="27"/>
      <c r="N16" s="27"/>
      <c r="O16" s="27"/>
      <c r="P16" s="27"/>
      <c r="Q16" s="27"/>
      <c r="R16" s="27"/>
      <c r="S16" s="27"/>
      <c r="T16" s="27"/>
      <c r="U16" s="30"/>
      <c r="V16" s="39"/>
      <c r="W16" s="39"/>
      <c r="X16" s="97" t="s">
        <v>57</v>
      </c>
      <c r="Y16" s="18" t="s">
        <v>58</v>
      </c>
      <c r="Z16" s="18" t="s">
        <v>59</v>
      </c>
      <c r="AA16" s="45"/>
      <c r="AB16" s="97" t="s">
        <v>57</v>
      </c>
      <c r="AC16" s="18" t="s">
        <v>58</v>
      </c>
      <c r="AD16" s="18" t="s">
        <v>59</v>
      </c>
      <c r="AE16" s="5"/>
      <c r="AF16" s="97" t="s">
        <v>57</v>
      </c>
      <c r="AG16" s="18" t="s">
        <v>58</v>
      </c>
      <c r="AH16" s="18" t="s">
        <v>59</v>
      </c>
      <c r="AI16" s="5"/>
      <c r="AJ16" s="97" t="s">
        <v>57</v>
      </c>
      <c r="AK16" s="18" t="s">
        <v>58</v>
      </c>
      <c r="AL16" s="18" t="s">
        <v>59</v>
      </c>
      <c r="AN16" s="97" t="s">
        <v>57</v>
      </c>
      <c r="AO16" s="18" t="s">
        <v>58</v>
      </c>
      <c r="AP16" s="18" t="s">
        <v>59</v>
      </c>
      <c r="AR16" s="97" t="s">
        <v>57</v>
      </c>
      <c r="AS16" s="18" t="s">
        <v>58</v>
      </c>
      <c r="AT16" s="18" t="s">
        <v>59</v>
      </c>
    </row>
    <row r="17" spans="1:46" s="28" customFormat="1" ht="13.8" x14ac:dyDescent="0.3">
      <c r="A17" s="77"/>
      <c r="B17" s="77"/>
      <c r="C17" s="77"/>
      <c r="D17" s="77"/>
      <c r="E17" s="77"/>
      <c r="F17" s="77"/>
      <c r="G17" s="77"/>
      <c r="H17" s="76" t="s">
        <v>53</v>
      </c>
      <c r="I17" s="95">
        <v>90</v>
      </c>
      <c r="J17" s="73" t="s">
        <v>86</v>
      </c>
      <c r="L17" s="30"/>
      <c r="M17" s="27"/>
      <c r="N17" s="27"/>
      <c r="O17" s="27"/>
      <c r="P17" s="27"/>
      <c r="Q17" s="27"/>
      <c r="R17" s="27"/>
      <c r="S17" s="27"/>
      <c r="T17" s="27"/>
      <c r="U17" s="30"/>
      <c r="V17" s="39"/>
      <c r="W17" s="39"/>
      <c r="X17" s="97">
        <v>0.248</v>
      </c>
      <c r="Y17" s="18">
        <v>0.33800000000000002</v>
      </c>
      <c r="Z17" s="18">
        <v>0.39300000000000002</v>
      </c>
      <c r="AA17" s="29"/>
      <c r="AB17" s="99">
        <v>0.26</v>
      </c>
      <c r="AC17" s="48">
        <v>0.32900000000000001</v>
      </c>
      <c r="AD17" s="48">
        <v>0.39900000000000002</v>
      </c>
      <c r="AE17" s="5"/>
      <c r="AF17" s="104">
        <v>0.374</v>
      </c>
      <c r="AG17" s="48">
        <v>0.32800000000000001</v>
      </c>
      <c r="AH17" s="48">
        <v>0.48599999999999999</v>
      </c>
      <c r="AI17" s="5"/>
      <c r="AJ17" s="104">
        <v>0.23499999999999999</v>
      </c>
      <c r="AK17" s="48">
        <v>0.36299999999999999</v>
      </c>
      <c r="AL17" s="48">
        <v>0.41599999999999998</v>
      </c>
      <c r="AN17" s="104">
        <v>0.32</v>
      </c>
      <c r="AO17" s="48">
        <v>0.34200000000000003</v>
      </c>
      <c r="AP17" s="48">
        <v>0.46500000000000002</v>
      </c>
      <c r="AR17" s="104">
        <v>0.23499999999999999</v>
      </c>
      <c r="AS17" s="48">
        <v>0.36299999999999999</v>
      </c>
      <c r="AT17" s="48">
        <v>0.41599999999999998</v>
      </c>
    </row>
    <row r="18" spans="1:46" s="28" customFormat="1" ht="13.8" x14ac:dyDescent="0.3">
      <c r="A18" s="73"/>
      <c r="B18" s="76"/>
      <c r="C18" s="78"/>
      <c r="D18" s="73"/>
      <c r="E18" s="73"/>
      <c r="F18" s="73"/>
      <c r="G18" s="73"/>
      <c r="H18" s="76" t="s">
        <v>54</v>
      </c>
      <c r="I18" s="95">
        <v>90</v>
      </c>
      <c r="J18" s="73" t="s">
        <v>87</v>
      </c>
      <c r="L18" s="30"/>
      <c r="M18" s="27"/>
      <c r="N18" s="27"/>
      <c r="O18" s="27"/>
      <c r="P18" s="27"/>
      <c r="Q18" s="27"/>
      <c r="R18" s="27"/>
      <c r="S18" s="27"/>
      <c r="T18" s="27"/>
      <c r="U18" s="30"/>
      <c r="V18" s="39"/>
      <c r="W18" s="39"/>
      <c r="X18" s="97">
        <v>0.254</v>
      </c>
      <c r="Y18" s="18">
        <v>0.40500000000000003</v>
      </c>
      <c r="Z18" s="18">
        <v>0.41799999999999998</v>
      </c>
      <c r="AA18" s="29"/>
      <c r="AB18" s="99">
        <v>0.251</v>
      </c>
      <c r="AC18" s="48">
        <v>0.32700000000000001</v>
      </c>
      <c r="AD18" s="48">
        <v>0.39100000000000001</v>
      </c>
      <c r="AE18" s="47"/>
      <c r="AF18" s="104">
        <v>0.37</v>
      </c>
      <c r="AG18" s="48">
        <v>0.35599999999999998</v>
      </c>
      <c r="AH18" s="48">
        <v>0.503</v>
      </c>
      <c r="AI18" s="5"/>
      <c r="AJ18" s="104">
        <v>0.20300000000000001</v>
      </c>
      <c r="AK18" s="48">
        <v>0.32600000000000001</v>
      </c>
      <c r="AL18" s="48">
        <v>0.35</v>
      </c>
      <c r="AN18" s="104">
        <v>0.32200000000000001</v>
      </c>
      <c r="AO18" s="48">
        <v>0.33900000000000002</v>
      </c>
      <c r="AP18" s="48">
        <v>0.46400000000000002</v>
      </c>
      <c r="AR18" s="104">
        <v>0.20300000000000001</v>
      </c>
      <c r="AS18" s="48">
        <v>0.32600000000000001</v>
      </c>
      <c r="AT18" s="48">
        <v>0.35</v>
      </c>
    </row>
    <row r="19" spans="1:46" s="28" customFormat="1" ht="13.8" x14ac:dyDescent="0.3">
      <c r="A19" s="73"/>
      <c r="B19" s="76"/>
      <c r="C19" s="73"/>
      <c r="D19" s="73"/>
      <c r="E19" s="73"/>
      <c r="F19" s="73"/>
      <c r="G19" s="73"/>
      <c r="H19" s="77"/>
      <c r="I19" s="96"/>
      <c r="J19" s="77"/>
      <c r="L19" s="30"/>
      <c r="M19" s="27"/>
      <c r="N19" s="27"/>
      <c r="O19" s="27"/>
      <c r="P19" s="27"/>
      <c r="Q19" s="27"/>
      <c r="R19" s="27"/>
      <c r="S19" s="27"/>
      <c r="T19" s="27"/>
      <c r="U19" s="30"/>
      <c r="V19" s="39"/>
      <c r="W19" s="39"/>
      <c r="X19" s="97">
        <v>0.24199999999999999</v>
      </c>
      <c r="Y19" s="61">
        <v>0.38600000000000001</v>
      </c>
      <c r="Z19" s="18">
        <v>0.40300000000000002</v>
      </c>
      <c r="AA19" s="29"/>
      <c r="AB19" s="99">
        <v>0.24</v>
      </c>
      <c r="AC19" s="48">
        <v>0.313</v>
      </c>
      <c r="AD19" s="48">
        <v>0.38400000000000001</v>
      </c>
      <c r="AE19" s="46"/>
      <c r="AF19" s="104">
        <v>0.23599999999999999</v>
      </c>
      <c r="AG19" s="105">
        <v>0.38400000000000001</v>
      </c>
      <c r="AH19" s="48">
        <v>0.43</v>
      </c>
      <c r="AI19" s="23"/>
      <c r="AJ19" s="104"/>
      <c r="AK19" s="105"/>
      <c r="AL19" s="48"/>
      <c r="AN19" s="104">
        <v>0.33500000000000002</v>
      </c>
      <c r="AO19" s="105">
        <v>0.33800000000000002</v>
      </c>
      <c r="AP19" s="48">
        <v>0.47299999999999998</v>
      </c>
      <c r="AR19" s="104"/>
      <c r="AS19" s="105"/>
      <c r="AT19" s="48"/>
    </row>
    <row r="20" spans="1:46" s="28" customFormat="1" ht="13.8" x14ac:dyDescent="0.3">
      <c r="A20" s="79"/>
      <c r="B20" s="80"/>
      <c r="C20" s="81"/>
      <c r="D20" s="73"/>
      <c r="E20" s="73"/>
      <c r="F20" s="73"/>
      <c r="G20" s="73"/>
      <c r="H20" s="76" t="s">
        <v>55</v>
      </c>
      <c r="I20" s="95">
        <v>28219.4</v>
      </c>
      <c r="J20" s="73" t="s">
        <v>85</v>
      </c>
      <c r="L20" s="30"/>
      <c r="M20" s="27"/>
      <c r="N20" s="27"/>
      <c r="O20" s="27"/>
      <c r="P20" s="27"/>
      <c r="Q20" s="27"/>
      <c r="R20" s="27"/>
      <c r="S20" s="27"/>
      <c r="T20" s="27"/>
      <c r="U20" s="30"/>
      <c r="V20" s="39"/>
      <c r="W20" s="39"/>
      <c r="X20" s="97">
        <v>0.21199999999999999</v>
      </c>
      <c r="Y20" s="61">
        <v>0.36199999999999999</v>
      </c>
      <c r="Z20" s="50">
        <v>0.39400000000000002</v>
      </c>
      <c r="AA20" s="29"/>
      <c r="AB20" s="99">
        <v>0.23200000000000001</v>
      </c>
      <c r="AC20" s="100">
        <v>0.36</v>
      </c>
      <c r="AD20" s="100">
        <v>0.39600000000000002</v>
      </c>
      <c r="AE20" s="49"/>
      <c r="AF20" s="104">
        <v>0.30599999999999999</v>
      </c>
      <c r="AG20" s="105">
        <v>0.30299999999999999</v>
      </c>
      <c r="AH20" s="100">
        <v>0.42299999999999999</v>
      </c>
      <c r="AI20" s="23"/>
      <c r="AJ20" s="104"/>
      <c r="AK20" s="105"/>
      <c r="AL20" s="100"/>
      <c r="AN20" s="104">
        <v>0.30499999999999999</v>
      </c>
      <c r="AO20" s="105">
        <v>0.33400000000000002</v>
      </c>
      <c r="AP20" s="100">
        <v>0.47199999999999998</v>
      </c>
      <c r="AR20" s="104"/>
      <c r="AS20" s="105"/>
      <c r="AT20" s="100"/>
    </row>
    <row r="21" spans="1:46" s="28" customFormat="1" ht="13.8" x14ac:dyDescent="0.3">
      <c r="A21" s="79"/>
      <c r="B21" s="81"/>
      <c r="C21" s="79"/>
      <c r="D21" s="76"/>
      <c r="E21" s="73"/>
      <c r="F21" s="82"/>
      <c r="G21" s="73"/>
      <c r="H21" s="73"/>
      <c r="I21" s="73"/>
      <c r="J21" s="73"/>
      <c r="L21" s="30"/>
      <c r="M21" s="27"/>
      <c r="N21" s="27"/>
      <c r="O21" s="27"/>
      <c r="P21" s="27"/>
      <c r="Q21" s="27"/>
      <c r="R21" s="27"/>
      <c r="S21" s="27"/>
      <c r="T21" s="27"/>
      <c r="U21" s="30"/>
      <c r="V21" s="39"/>
      <c r="W21" s="39"/>
      <c r="X21" s="97">
        <v>0.34200000000000003</v>
      </c>
      <c r="Y21" s="18">
        <v>0.39700000000000002</v>
      </c>
      <c r="Z21" s="18">
        <v>0.39400000000000002</v>
      </c>
      <c r="AA21" s="18"/>
      <c r="AB21" s="48">
        <v>0.41399999999999998</v>
      </c>
      <c r="AC21" s="48">
        <v>0.27800000000000002</v>
      </c>
      <c r="AD21" s="48">
        <v>0.502</v>
      </c>
      <c r="AE21" s="5"/>
      <c r="AF21" s="104">
        <v>0.24299999999999999</v>
      </c>
      <c r="AG21" s="48">
        <v>0.4</v>
      </c>
      <c r="AH21" s="48">
        <v>0.44700000000000001</v>
      </c>
      <c r="AI21" s="5"/>
      <c r="AJ21" s="104"/>
      <c r="AK21" s="48"/>
      <c r="AL21" s="48"/>
      <c r="AN21" s="104">
        <v>0.249</v>
      </c>
      <c r="AO21" s="48">
        <v>0.375</v>
      </c>
      <c r="AP21" s="48">
        <v>0.45200000000000001</v>
      </c>
      <c r="AR21" s="104"/>
      <c r="AS21" s="48"/>
      <c r="AT21" s="48"/>
    </row>
    <row r="22" spans="1:46" s="28" customFormat="1" ht="13.8" x14ac:dyDescent="0.3">
      <c r="A22" s="79"/>
      <c r="B22" s="81"/>
      <c r="C22" s="83"/>
      <c r="D22" s="83"/>
      <c r="E22" s="73"/>
      <c r="F22" s="82"/>
      <c r="G22" s="73"/>
      <c r="H22" s="76" t="s">
        <v>68</v>
      </c>
      <c r="I22" s="78">
        <v>32.173999999999999</v>
      </c>
      <c r="J22" s="73" t="s">
        <v>69</v>
      </c>
      <c r="L22" s="30"/>
      <c r="M22" s="27"/>
      <c r="N22" s="27"/>
      <c r="O22" s="27"/>
      <c r="P22" s="27"/>
      <c r="Q22" s="27"/>
      <c r="R22" s="27"/>
      <c r="S22" s="27"/>
      <c r="T22" s="27"/>
      <c r="U22" s="30"/>
      <c r="V22" s="39"/>
      <c r="W22" s="39"/>
      <c r="X22" s="97">
        <v>0.222</v>
      </c>
      <c r="Y22" s="61">
        <v>0.35599999999999998</v>
      </c>
      <c r="Z22" s="18">
        <v>0.379</v>
      </c>
      <c r="AA22" s="49"/>
      <c r="AB22" s="48">
        <v>0.373</v>
      </c>
      <c r="AC22" s="48">
        <v>0.26900000000000002</v>
      </c>
      <c r="AD22" s="48">
        <v>0.46100000000000002</v>
      </c>
      <c r="AE22" s="5"/>
      <c r="AF22" s="104">
        <v>0.29299999999999998</v>
      </c>
      <c r="AG22" s="105">
        <v>0.312</v>
      </c>
      <c r="AH22" s="48">
        <v>0.42</v>
      </c>
      <c r="AI22" s="5"/>
      <c r="AJ22" s="104"/>
      <c r="AK22" s="105"/>
      <c r="AL22" s="48"/>
      <c r="AN22" s="104">
        <v>0.247</v>
      </c>
      <c r="AO22" s="105">
        <v>0.442</v>
      </c>
      <c r="AP22" s="48">
        <v>0.51800000000000002</v>
      </c>
      <c r="AR22" s="104"/>
      <c r="AS22" s="105"/>
      <c r="AT22" s="48"/>
    </row>
    <row r="23" spans="1:46" s="28" customFormat="1" ht="13.8" x14ac:dyDescent="0.3">
      <c r="A23" s="73"/>
      <c r="B23" s="73"/>
      <c r="C23" s="83"/>
      <c r="D23" s="84"/>
      <c r="E23" s="73"/>
      <c r="F23" s="84"/>
      <c r="G23" s="73"/>
      <c r="H23" s="77"/>
      <c r="I23" s="77"/>
      <c r="L23" s="30"/>
      <c r="M23" s="27"/>
      <c r="N23" s="27"/>
      <c r="O23" s="27"/>
      <c r="P23" s="27"/>
      <c r="Q23" s="27"/>
      <c r="R23" s="27"/>
      <c r="S23" s="27"/>
      <c r="T23" s="27"/>
      <c r="U23" s="30"/>
      <c r="V23" s="39"/>
      <c r="W23" s="39"/>
      <c r="X23" s="98">
        <f>AVERAGE(X17:X22)</f>
        <v>0.25333333333333335</v>
      </c>
      <c r="Y23" s="98">
        <f>AVERAGE(Y17:Y22)</f>
        <v>0.37400000000000005</v>
      </c>
      <c r="Z23" s="98">
        <f>AVERAGE(Z17:Z22)</f>
        <v>0.39683333333333337</v>
      </c>
      <c r="AA23" s="18"/>
      <c r="AB23" s="48">
        <v>0.32400000000000001</v>
      </c>
      <c r="AC23" s="48">
        <v>0.318</v>
      </c>
      <c r="AD23" s="48">
        <v>0.44600000000000001</v>
      </c>
      <c r="AE23" s="18"/>
      <c r="AF23" s="98">
        <f>AVERAGE(AF17:AF22)</f>
        <v>0.30366666666666664</v>
      </c>
      <c r="AG23" s="98">
        <f>AVERAGE(AG17:AG22)</f>
        <v>0.34716666666666662</v>
      </c>
      <c r="AH23" s="98">
        <f>AVERAGE(AH17:AH22)</f>
        <v>0.45150000000000001</v>
      </c>
      <c r="AI23" s="5"/>
      <c r="AJ23" s="98">
        <f>AVERAGE(AJ17:AJ22)</f>
        <v>0.219</v>
      </c>
      <c r="AK23" s="98">
        <f>AVERAGE(AK17:AK22)</f>
        <v>0.34450000000000003</v>
      </c>
      <c r="AL23" s="98">
        <f>AVERAGE(AL17:AL22)</f>
        <v>0.38300000000000001</v>
      </c>
      <c r="AN23" s="106">
        <v>0.248</v>
      </c>
      <c r="AO23" s="106">
        <v>0.39400000000000002</v>
      </c>
      <c r="AP23" s="106">
        <v>0.502</v>
      </c>
      <c r="AR23" s="98">
        <f>AVERAGE(AR17:AR22)</f>
        <v>0.219</v>
      </c>
      <c r="AS23" s="98">
        <f>AVERAGE(AS17:AS22)</f>
        <v>0.34450000000000003</v>
      </c>
      <c r="AT23" s="98">
        <f>AVERAGE(AT17:AT22)</f>
        <v>0.38300000000000001</v>
      </c>
    </row>
    <row r="24" spans="1:46" s="28" customFormat="1" ht="13.8" x14ac:dyDescent="0.3">
      <c r="A24" s="79"/>
      <c r="B24" s="73"/>
      <c r="C24" s="83"/>
      <c r="D24" s="84"/>
      <c r="E24" s="73"/>
      <c r="F24" s="84"/>
      <c r="G24" s="73"/>
      <c r="H24" s="80" t="s">
        <v>74</v>
      </c>
      <c r="I24" s="77" t="str">
        <f>[1]!xln(I25)</f>
        <v>(90 + 90) / 2</v>
      </c>
      <c r="J24" s="73"/>
      <c r="K24" s="73"/>
      <c r="L24" s="30"/>
      <c r="M24" s="27"/>
      <c r="N24" s="27"/>
      <c r="O24" s="27"/>
      <c r="P24" s="27"/>
      <c r="Q24" s="27"/>
      <c r="R24" s="27"/>
      <c r="S24" s="27"/>
      <c r="T24" s="27"/>
      <c r="U24" s="30"/>
      <c r="V24" s="39"/>
      <c r="W24" s="39"/>
      <c r="X24" s="97"/>
      <c r="Y24" s="18"/>
      <c r="Z24" s="18"/>
      <c r="AA24" s="50"/>
      <c r="AB24" s="48">
        <v>0.34</v>
      </c>
      <c r="AC24" s="48">
        <v>0.28399999999999997</v>
      </c>
      <c r="AD24" s="48">
        <v>0.44500000000000001</v>
      </c>
      <c r="AE24" s="18"/>
      <c r="AF24" s="18"/>
      <c r="AG24" s="18"/>
      <c r="AH24" s="49"/>
      <c r="AI24" s="5"/>
      <c r="AN24" s="106">
        <v>0.24</v>
      </c>
      <c r="AO24" s="106">
        <v>0.45100000000000001</v>
      </c>
      <c r="AP24" s="106">
        <v>0.55000000000000004</v>
      </c>
    </row>
    <row r="25" spans="1:46" s="28" customFormat="1" ht="13.8" x14ac:dyDescent="0.3">
      <c r="A25" s="79"/>
      <c r="B25" s="79"/>
      <c r="C25" s="83"/>
      <c r="D25" s="84"/>
      <c r="E25" s="73"/>
      <c r="F25" s="84"/>
      <c r="G25" s="83" t="s">
        <v>52</v>
      </c>
      <c r="H25" s="80" t="s">
        <v>74</v>
      </c>
      <c r="I25" s="77">
        <f>(I17+I18)/2</f>
        <v>90</v>
      </c>
      <c r="J25" s="73" t="s">
        <v>56</v>
      </c>
      <c r="K25" s="73"/>
      <c r="L25" s="30"/>
      <c r="M25" s="27"/>
      <c r="N25" s="27"/>
      <c r="O25" s="27"/>
      <c r="P25" s="27"/>
      <c r="Q25" s="27"/>
      <c r="R25" s="27"/>
      <c r="S25" s="27"/>
      <c r="T25" s="27"/>
      <c r="U25" s="30"/>
      <c r="V25" s="39"/>
      <c r="W25" s="39"/>
      <c r="X25" s="97"/>
      <c r="Y25" s="18"/>
      <c r="Z25" s="18"/>
      <c r="AA25" s="50"/>
      <c r="AB25" s="48">
        <v>0.28499999999999998</v>
      </c>
      <c r="AC25" s="48">
        <v>0.34499999999999997</v>
      </c>
      <c r="AD25" s="48">
        <v>0.42899999999999999</v>
      </c>
      <c r="AE25" s="18"/>
      <c r="AF25" s="18"/>
      <c r="AG25" s="18"/>
      <c r="AH25" s="5"/>
      <c r="AI25" s="5"/>
      <c r="AN25" s="106">
        <v>0.246</v>
      </c>
      <c r="AO25" s="106">
        <v>0.38200000000000001</v>
      </c>
      <c r="AP25" s="106">
        <v>0.45600000000000002</v>
      </c>
    </row>
    <row r="26" spans="1:46" s="28" customFormat="1" ht="13.8" x14ac:dyDescent="0.3">
      <c r="A26" s="79"/>
      <c r="B26" s="79"/>
      <c r="C26" s="83"/>
      <c r="D26" s="84"/>
      <c r="E26" s="73"/>
      <c r="F26" s="84"/>
      <c r="G26" s="73"/>
      <c r="H26" s="84"/>
      <c r="I26" s="77"/>
      <c r="J26" s="77"/>
      <c r="K26" s="79"/>
      <c r="L26" s="30"/>
      <c r="M26" s="27"/>
      <c r="N26" s="27"/>
      <c r="O26" s="27"/>
      <c r="P26" s="27"/>
      <c r="Q26" s="27"/>
      <c r="R26" s="27"/>
      <c r="S26" s="27"/>
      <c r="T26" s="27"/>
      <c r="U26" s="30"/>
      <c r="V26" s="39"/>
      <c r="W26" s="39"/>
      <c r="X26" s="97"/>
      <c r="Y26" s="18"/>
      <c r="Z26" s="18"/>
      <c r="AA26" s="18"/>
      <c r="AB26" s="48">
        <v>0.25600000000000001</v>
      </c>
      <c r="AC26" s="48">
        <v>0.21199999999999999</v>
      </c>
      <c r="AD26" s="48">
        <v>0.33600000000000002</v>
      </c>
      <c r="AE26" s="18"/>
      <c r="AF26" s="18"/>
      <c r="AG26" s="18"/>
      <c r="AH26" s="5"/>
      <c r="AI26" s="5"/>
      <c r="AN26" s="106">
        <v>0.26400000000000001</v>
      </c>
      <c r="AO26" s="106">
        <v>0.45600000000000002</v>
      </c>
      <c r="AP26" s="106">
        <v>0.51700000000000002</v>
      </c>
    </row>
    <row r="27" spans="1:46" s="28" customFormat="1" ht="13.8" x14ac:dyDescent="0.3">
      <c r="A27" s="79"/>
      <c r="B27" s="79"/>
      <c r="C27" s="83"/>
      <c r="D27" s="84"/>
      <c r="E27" s="73"/>
      <c r="F27" s="84"/>
      <c r="G27" s="73"/>
      <c r="I27" s="84" t="s">
        <v>91</v>
      </c>
      <c r="J27" s="77"/>
      <c r="K27" s="79"/>
      <c r="L27" s="30"/>
      <c r="M27" s="27"/>
      <c r="N27" s="27"/>
      <c r="O27" s="27"/>
      <c r="P27" s="27"/>
      <c r="Q27" s="27"/>
      <c r="R27" s="27"/>
      <c r="S27" s="27"/>
      <c r="T27" s="27"/>
      <c r="U27" s="30"/>
      <c r="V27" s="39"/>
      <c r="W27" s="39"/>
      <c r="X27" s="97"/>
      <c r="Y27" s="18"/>
      <c r="Z27" s="18"/>
      <c r="AA27" s="18"/>
      <c r="AB27" s="101">
        <f>AVERAGE(AB17:AB26)</f>
        <v>0.29749999999999999</v>
      </c>
      <c r="AC27" s="101">
        <f>AVERAGE(AC17:AC26)</f>
        <v>0.30350000000000005</v>
      </c>
      <c r="AD27" s="101">
        <f>AVERAGE(AD17:AD26)</f>
        <v>0.41889999999999999</v>
      </c>
      <c r="AE27" s="18"/>
      <c r="AF27" s="18"/>
      <c r="AG27" s="18"/>
      <c r="AH27" s="5"/>
      <c r="AI27" s="5"/>
      <c r="AN27" s="106">
        <v>0.28999999999999998</v>
      </c>
      <c r="AO27" s="106">
        <v>0.32900000000000001</v>
      </c>
      <c r="AP27" s="106">
        <v>0.44500000000000001</v>
      </c>
    </row>
    <row r="28" spans="1:46" s="28" customFormat="1" ht="13.8" x14ac:dyDescent="0.3">
      <c r="A28" s="73"/>
      <c r="B28" s="73"/>
      <c r="C28" s="73"/>
      <c r="D28" s="73"/>
      <c r="E28" s="73"/>
      <c r="F28" s="73"/>
      <c r="G28" s="73"/>
      <c r="I28" s="76" t="s">
        <v>92</v>
      </c>
      <c r="J28" s="73" t="s">
        <v>88</v>
      </c>
      <c r="K28" s="73"/>
      <c r="L28" s="30"/>
      <c r="M28" s="27"/>
      <c r="N28" s="27"/>
      <c r="O28" s="27"/>
      <c r="P28" s="27"/>
      <c r="Q28" s="27"/>
      <c r="R28" s="27"/>
      <c r="S28" s="27"/>
      <c r="T28" s="27"/>
      <c r="U28" s="30"/>
      <c r="V28" s="39"/>
      <c r="W28" s="39"/>
      <c r="X28" s="97"/>
      <c r="Y28" s="61"/>
      <c r="Z28" s="18"/>
      <c r="AA28" s="5"/>
      <c r="AB28" s="5"/>
      <c r="AC28" s="49"/>
      <c r="AD28" s="49"/>
      <c r="AE28" s="49"/>
      <c r="AF28" s="49"/>
      <c r="AG28" s="49"/>
      <c r="AH28" s="49"/>
      <c r="AI28" s="23"/>
      <c r="AN28" s="106">
        <v>0.33200000000000002</v>
      </c>
      <c r="AO28" s="106">
        <v>0.38</v>
      </c>
      <c r="AP28" s="106">
        <v>0.50800000000000001</v>
      </c>
    </row>
    <row r="29" spans="1:46" s="28" customFormat="1" ht="13.8" x14ac:dyDescent="0.3">
      <c r="A29" s="73"/>
      <c r="B29" s="73"/>
      <c r="C29" s="73"/>
      <c r="D29" s="73"/>
      <c r="E29" s="73"/>
      <c r="F29" s="73"/>
      <c r="G29" s="73"/>
      <c r="I29" s="76" t="s">
        <v>93</v>
      </c>
      <c r="J29" s="73" t="s">
        <v>89</v>
      </c>
      <c r="K29" s="73"/>
      <c r="L29" s="30"/>
      <c r="M29" s="27"/>
      <c r="N29" s="27"/>
      <c r="O29" s="27"/>
      <c r="P29" s="27"/>
      <c r="Q29" s="27"/>
      <c r="R29" s="27"/>
      <c r="S29" s="27"/>
      <c r="T29" s="27"/>
      <c r="U29" s="30"/>
      <c r="V29" s="39"/>
      <c r="W29" s="39"/>
      <c r="X29" s="97"/>
      <c r="Y29" s="18"/>
      <c r="Z29" s="18"/>
      <c r="AA29" s="18"/>
      <c r="AB29" s="18"/>
      <c r="AC29" s="18"/>
      <c r="AD29" s="5"/>
      <c r="AE29" s="44"/>
      <c r="AF29" s="44"/>
      <c r="AG29" s="44"/>
      <c r="AH29" s="44"/>
      <c r="AI29" s="43"/>
      <c r="AN29" s="106">
        <v>0.24199999999999999</v>
      </c>
      <c r="AO29" s="106">
        <v>0.36</v>
      </c>
      <c r="AP29" s="106">
        <v>0.435</v>
      </c>
    </row>
    <row r="30" spans="1:46" s="28" customFormat="1" ht="13.8" x14ac:dyDescent="0.3">
      <c r="A30" s="80"/>
      <c r="B30" s="77"/>
      <c r="C30" s="77"/>
      <c r="D30" s="85"/>
      <c r="E30" s="73"/>
      <c r="F30" s="73"/>
      <c r="G30" s="73"/>
      <c r="I30" s="76" t="s">
        <v>94</v>
      </c>
      <c r="J30" s="73" t="s">
        <v>90</v>
      </c>
      <c r="K30" s="73"/>
      <c r="L30" s="30"/>
      <c r="M30" s="27"/>
      <c r="N30" s="27"/>
      <c r="O30" s="27"/>
      <c r="P30" s="27"/>
      <c r="Q30" s="27"/>
      <c r="R30" s="27"/>
      <c r="S30" s="27"/>
      <c r="T30" s="27"/>
      <c r="U30" s="30"/>
      <c r="V30" s="39"/>
      <c r="W30" s="39"/>
      <c r="X30" s="97"/>
      <c r="Y30" s="18"/>
      <c r="Z30" s="18"/>
      <c r="AA30" s="18"/>
      <c r="AB30" s="18"/>
      <c r="AC30" s="18"/>
      <c r="AD30" s="18"/>
      <c r="AE30" s="44"/>
      <c r="AF30" s="44"/>
      <c r="AG30" s="44"/>
      <c r="AH30" s="44"/>
      <c r="AI30" s="43"/>
      <c r="AN30" s="106">
        <v>0.30099999999999999</v>
      </c>
      <c r="AO30" s="106">
        <v>0.34899999999999998</v>
      </c>
      <c r="AP30" s="106">
        <v>0.434</v>
      </c>
    </row>
    <row r="31" spans="1:46" s="28" customFormat="1" ht="13.8" x14ac:dyDescent="0.3">
      <c r="A31" s="76"/>
      <c r="B31" s="86"/>
      <c r="C31" s="87"/>
      <c r="D31" s="88"/>
      <c r="E31" s="73"/>
      <c r="F31" s="76"/>
      <c r="G31" s="78"/>
      <c r="H31" s="73"/>
      <c r="I31" s="77"/>
      <c r="J31" s="73"/>
      <c r="K31" s="73"/>
      <c r="L31" s="30"/>
      <c r="M31" s="27"/>
      <c r="N31" s="27"/>
      <c r="O31" s="27"/>
      <c r="P31" s="27"/>
      <c r="Q31" s="27"/>
      <c r="R31" s="27"/>
      <c r="S31" s="27"/>
      <c r="T31" s="27"/>
      <c r="U31" s="30"/>
      <c r="V31" s="39"/>
      <c r="W31" s="39"/>
      <c r="X31" s="97"/>
      <c r="Y31" s="18"/>
      <c r="Z31" s="18"/>
      <c r="AA31" s="18"/>
      <c r="AB31" s="18"/>
      <c r="AC31" s="18"/>
      <c r="AD31" s="18"/>
      <c r="AE31" s="44"/>
      <c r="AF31" s="44"/>
      <c r="AG31" s="44"/>
      <c r="AH31" s="44"/>
      <c r="AI31" s="43"/>
      <c r="AN31" s="106"/>
      <c r="AO31" s="106"/>
      <c r="AP31" s="106"/>
    </row>
    <row r="32" spans="1:46" s="28" customFormat="1" ht="13.8" x14ac:dyDescent="0.3">
      <c r="A32" s="80"/>
      <c r="B32" s="77"/>
      <c r="C32" s="77"/>
      <c r="D32" s="88"/>
      <c r="E32" s="73"/>
      <c r="F32" s="76"/>
      <c r="G32" s="73"/>
      <c r="H32" s="73"/>
      <c r="I32" s="77"/>
      <c r="J32" s="81"/>
      <c r="K32" s="81"/>
      <c r="L32" s="30"/>
      <c r="M32" s="27"/>
      <c r="N32" s="27"/>
      <c r="O32" s="27"/>
      <c r="P32" s="27"/>
      <c r="Q32" s="27"/>
      <c r="R32" s="27"/>
      <c r="S32" s="27"/>
      <c r="T32" s="27"/>
      <c r="U32" s="30"/>
      <c r="V32" s="39"/>
      <c r="W32" s="39"/>
      <c r="X32" s="97"/>
      <c r="Y32" s="18"/>
      <c r="Z32" s="18"/>
      <c r="AA32" s="18"/>
      <c r="AB32" s="18"/>
      <c r="AC32" s="18"/>
      <c r="AD32" s="5"/>
      <c r="AE32" s="44"/>
      <c r="AF32" s="44"/>
      <c r="AG32" s="44"/>
      <c r="AH32" s="44"/>
      <c r="AI32" s="43"/>
      <c r="AN32" s="106"/>
      <c r="AO32" s="106"/>
      <c r="AP32" s="106"/>
    </row>
    <row r="33" spans="1:42" s="28" customFormat="1" ht="13.8" x14ac:dyDescent="0.3">
      <c r="A33" s="80"/>
      <c r="B33" s="89"/>
      <c r="C33" s="73"/>
      <c r="D33" s="73"/>
      <c r="E33" s="73"/>
      <c r="F33" s="80"/>
      <c r="G33" s="81"/>
      <c r="H33" s="73"/>
      <c r="I33" s="77"/>
      <c r="J33" s="81"/>
      <c r="K33" s="81"/>
      <c r="L33" s="30"/>
      <c r="M33" s="27"/>
      <c r="N33" s="27"/>
      <c r="O33" s="27"/>
      <c r="P33" s="27"/>
      <c r="Q33" s="27"/>
      <c r="R33" s="27"/>
      <c r="S33" s="27"/>
      <c r="T33" s="27"/>
      <c r="U33" s="30"/>
      <c r="V33" s="39"/>
      <c r="W33" s="39"/>
      <c r="X33" s="97"/>
      <c r="Y33" s="18"/>
      <c r="Z33" s="18"/>
      <c r="AA33" s="18"/>
      <c r="AB33" s="18"/>
      <c r="AC33" s="18"/>
      <c r="AD33" s="5"/>
      <c r="AE33" s="44"/>
      <c r="AF33" s="44"/>
      <c r="AG33" s="44"/>
      <c r="AH33" s="44"/>
      <c r="AI33" s="43"/>
      <c r="AN33" s="98">
        <f>AVERAGE(AN17:AN32)</f>
        <v>0.28149999999999997</v>
      </c>
      <c r="AO33" s="98">
        <f>AVERAGE(AO17:AO32)</f>
        <v>0.37650000000000006</v>
      </c>
      <c r="AP33" s="98">
        <f>AVERAGE(AP17:AP32)</f>
        <v>0.47792857142857148</v>
      </c>
    </row>
    <row r="34" spans="1:42" s="28" customFormat="1" ht="13.8" x14ac:dyDescent="0.3">
      <c r="A34" s="73"/>
      <c r="B34" s="77" t="s">
        <v>95</v>
      </c>
      <c r="C34" s="77"/>
      <c r="D34" s="90"/>
      <c r="E34" s="73"/>
      <c r="F34" s="80"/>
      <c r="G34" s="77"/>
      <c r="H34" s="77"/>
      <c r="I34" s="73"/>
      <c r="J34" s="73"/>
      <c r="K34" s="73"/>
      <c r="L34" s="30"/>
      <c r="M34" s="27"/>
      <c r="N34" s="27"/>
      <c r="O34" s="27"/>
      <c r="P34" s="27"/>
      <c r="Q34" s="27"/>
      <c r="R34" s="27"/>
      <c r="S34" s="27"/>
      <c r="T34" s="27"/>
      <c r="U34" s="30"/>
      <c r="V34" s="39"/>
      <c r="W34" s="39"/>
      <c r="X34" s="97"/>
      <c r="Y34" s="18"/>
      <c r="Z34" s="18"/>
      <c r="AA34" s="5"/>
      <c r="AB34" s="5"/>
      <c r="AC34" s="5"/>
      <c r="AD34" s="39"/>
      <c r="AE34" s="42"/>
      <c r="AF34" s="51"/>
      <c r="AG34" s="41"/>
      <c r="AH34" s="5"/>
      <c r="AI34" s="5"/>
    </row>
    <row r="35" spans="1:42" s="28" customFormat="1" ht="13.8" x14ac:dyDescent="0.3">
      <c r="A35" s="73"/>
      <c r="B35" s="82" t="s">
        <v>66</v>
      </c>
      <c r="C35" s="107"/>
      <c r="D35" s="58" t="s">
        <v>67</v>
      </c>
      <c r="G35" s="58" t="s">
        <v>57</v>
      </c>
      <c r="H35" s="58" t="s">
        <v>58</v>
      </c>
      <c r="I35" s="82" t="s">
        <v>59</v>
      </c>
      <c r="J35" s="73"/>
      <c r="K35" s="73"/>
      <c r="L35" s="30"/>
      <c r="M35" s="27"/>
      <c r="N35" s="27"/>
      <c r="O35" s="27"/>
      <c r="P35" s="27"/>
      <c r="Q35" s="27"/>
      <c r="R35" s="27"/>
      <c r="S35" s="27"/>
      <c r="T35" s="27"/>
      <c r="U35" s="30"/>
      <c r="V35" s="39"/>
      <c r="W35" s="39"/>
      <c r="AB35" s="18"/>
      <c r="AC35" s="18"/>
      <c r="AD35" s="5"/>
      <c r="AE35" s="40"/>
      <c r="AF35" s="40"/>
      <c r="AG35" s="40"/>
      <c r="AH35" s="40"/>
      <c r="AI35" s="40"/>
    </row>
    <row r="36" spans="1:42" s="28" customFormat="1" ht="13.8" x14ac:dyDescent="0.3">
      <c r="A36" s="73"/>
      <c r="B36" s="109">
        <v>1</v>
      </c>
      <c r="D36" s="97" t="str">
        <f>X15</f>
        <v>Single Engine Prop</v>
      </c>
      <c r="G36" s="48">
        <f>X23</f>
        <v>0.25333333333333335</v>
      </c>
      <c r="H36" s="48">
        <f>Y23</f>
        <v>0.37400000000000005</v>
      </c>
      <c r="I36" s="48">
        <f>Z23</f>
        <v>0.39683333333333337</v>
      </c>
      <c r="J36" s="87"/>
      <c r="K36" s="73"/>
      <c r="L36" s="30"/>
      <c r="M36" s="27"/>
      <c r="N36" s="27"/>
      <c r="O36" s="27"/>
      <c r="P36" s="27"/>
      <c r="Q36" s="27"/>
      <c r="R36" s="27"/>
      <c r="S36" s="27"/>
      <c r="T36" s="27"/>
      <c r="U36" s="30"/>
      <c r="V36" s="39"/>
      <c r="W36" s="39"/>
      <c r="AB36" s="18"/>
      <c r="AC36" s="18"/>
      <c r="AD36" s="18"/>
      <c r="AE36" s="40"/>
      <c r="AF36" s="40"/>
      <c r="AG36" s="40"/>
      <c r="AH36" s="40"/>
      <c r="AI36" s="40"/>
    </row>
    <row r="37" spans="1:42" s="28" customFormat="1" ht="13.8" x14ac:dyDescent="0.3">
      <c r="A37" s="80"/>
      <c r="B37" s="110">
        <v>2</v>
      </c>
      <c r="D37" s="97" t="str">
        <f>AB15</f>
        <v xml:space="preserve">Twin Propeller </v>
      </c>
      <c r="G37" s="48">
        <f>AB27</f>
        <v>0.29749999999999999</v>
      </c>
      <c r="H37" s="48">
        <f>AC27</f>
        <v>0.30350000000000005</v>
      </c>
      <c r="I37" s="48">
        <f>AD27</f>
        <v>0.41889999999999999</v>
      </c>
      <c r="J37" s="73"/>
      <c r="K37" s="73"/>
      <c r="L37" s="30"/>
      <c r="M37" s="27"/>
      <c r="N37" s="27"/>
      <c r="O37" s="27"/>
      <c r="P37" s="27"/>
      <c r="Q37" s="27"/>
      <c r="R37" s="27"/>
      <c r="S37" s="27"/>
      <c r="T37" s="27"/>
      <c r="U37" s="30"/>
      <c r="V37" s="39"/>
      <c r="W37" s="39"/>
      <c r="AB37" s="18"/>
      <c r="AC37" s="18"/>
      <c r="AD37" s="5"/>
      <c r="AE37" s="40"/>
      <c r="AF37" s="40"/>
      <c r="AG37" s="40"/>
      <c r="AH37" s="40"/>
      <c r="AI37" s="40"/>
    </row>
    <row r="38" spans="1:42" s="28" customFormat="1" ht="13.8" x14ac:dyDescent="0.3">
      <c r="A38" s="73"/>
      <c r="B38" s="109">
        <v>3</v>
      </c>
      <c r="D38" s="97" t="str">
        <f>AF15</f>
        <v>Business Jets</v>
      </c>
      <c r="G38" s="48">
        <f>AF23</f>
        <v>0.30366666666666664</v>
      </c>
      <c r="H38" s="48">
        <f>AG23</f>
        <v>0.34716666666666662</v>
      </c>
      <c r="I38" s="48">
        <f>AH23</f>
        <v>0.45150000000000001</v>
      </c>
      <c r="J38" s="83"/>
      <c r="K38" s="73"/>
      <c r="L38" s="30"/>
      <c r="M38" s="27"/>
      <c r="N38" s="27"/>
      <c r="O38" s="27"/>
      <c r="P38" s="27"/>
      <c r="Q38" s="27"/>
      <c r="R38" s="27"/>
      <c r="S38" s="27"/>
      <c r="T38" s="27"/>
      <c r="U38" s="30"/>
      <c r="V38" s="39"/>
      <c r="W38" s="39"/>
      <c r="AB38" s="18"/>
      <c r="AC38" s="18"/>
      <c r="AD38" s="5"/>
      <c r="AE38" s="40"/>
      <c r="AF38" s="40"/>
      <c r="AG38" s="40"/>
      <c r="AH38" s="40"/>
      <c r="AI38" s="40"/>
    </row>
    <row r="39" spans="1:42" s="28" customFormat="1" ht="13.8" x14ac:dyDescent="0.3">
      <c r="A39" s="73"/>
      <c r="B39" s="109">
        <v>4</v>
      </c>
      <c r="D39" s="97" t="str">
        <f>AJ15</f>
        <v>Regional Turboprop</v>
      </c>
      <c r="G39" s="48">
        <f>AJ23</f>
        <v>0.219</v>
      </c>
      <c r="H39" s="48">
        <f>AK23</f>
        <v>0.34450000000000003</v>
      </c>
      <c r="I39" s="48">
        <f>AL23</f>
        <v>0.38300000000000001</v>
      </c>
      <c r="J39" s="73"/>
      <c r="K39" s="73"/>
      <c r="L39" s="30"/>
      <c r="M39" s="27"/>
      <c r="N39" s="27"/>
      <c r="O39" s="27"/>
      <c r="P39" s="27"/>
      <c r="Q39" s="27"/>
      <c r="R39" s="27"/>
      <c r="S39" s="27"/>
      <c r="T39" s="27"/>
      <c r="U39" s="30"/>
      <c r="V39" s="39"/>
      <c r="W39" s="39"/>
      <c r="AB39" s="18"/>
      <c r="AC39" s="18"/>
      <c r="AD39" s="5"/>
      <c r="AE39" s="40"/>
      <c r="AF39" s="40"/>
      <c r="AG39" s="40"/>
      <c r="AH39" s="40"/>
      <c r="AI39" s="40"/>
    </row>
    <row r="40" spans="1:42" s="28" customFormat="1" ht="13.8" x14ac:dyDescent="0.3">
      <c r="A40" s="80"/>
      <c r="B40" s="110">
        <v>5</v>
      </c>
      <c r="D40" s="97" t="str">
        <f>AN15</f>
        <v>Jet Transports</v>
      </c>
      <c r="G40" s="48">
        <f>AN33</f>
        <v>0.28149999999999997</v>
      </c>
      <c r="H40" s="48">
        <f>AO33</f>
        <v>0.37650000000000006</v>
      </c>
      <c r="I40" s="48">
        <f>AP33</f>
        <v>0.47792857142857148</v>
      </c>
      <c r="J40" s="73"/>
      <c r="K40" s="73"/>
      <c r="L40" s="30"/>
      <c r="M40" s="27"/>
      <c r="N40" s="27"/>
      <c r="O40" s="27"/>
      <c r="P40" s="27"/>
      <c r="Q40" s="27"/>
      <c r="R40" s="27"/>
      <c r="S40" s="27"/>
      <c r="T40" s="27"/>
      <c r="U40" s="30"/>
      <c r="V40" s="39"/>
      <c r="W40" s="39"/>
      <c r="AB40" s="18"/>
      <c r="AC40" s="5"/>
      <c r="AD40" s="5"/>
      <c r="AE40" s="5"/>
      <c r="AF40" s="5"/>
      <c r="AG40" s="5"/>
      <c r="AH40" s="5"/>
      <c r="AI40" s="5"/>
    </row>
    <row r="41" spans="1:42" s="28" customFormat="1" ht="13.8" x14ac:dyDescent="0.3">
      <c r="A41" s="73"/>
      <c r="B41" s="109">
        <v>6</v>
      </c>
      <c r="D41" s="97" t="str">
        <f>AR15</f>
        <v>Transport Turboprop</v>
      </c>
      <c r="G41" s="48">
        <f>AR23</f>
        <v>0.219</v>
      </c>
      <c r="H41" s="48">
        <f>AS23</f>
        <v>0.34450000000000003</v>
      </c>
      <c r="I41" s="48">
        <f>AT23</f>
        <v>0.38300000000000001</v>
      </c>
      <c r="J41" s="73"/>
      <c r="K41" s="73"/>
      <c r="L41" s="30"/>
      <c r="M41" s="27"/>
      <c r="N41" s="27"/>
      <c r="O41" s="27"/>
      <c r="P41" s="27"/>
      <c r="Q41" s="27"/>
      <c r="R41" s="27"/>
      <c r="S41" s="27"/>
      <c r="T41" s="27"/>
      <c r="U41" s="30"/>
      <c r="V41" s="39"/>
      <c r="W41" s="39"/>
      <c r="X41" s="30"/>
      <c r="Y41" s="18"/>
      <c r="Z41" s="5"/>
      <c r="AA41" s="39"/>
      <c r="AB41" s="5"/>
      <c r="AC41" s="5"/>
      <c r="AD41" s="5"/>
      <c r="AE41" s="5"/>
      <c r="AF41" s="5"/>
      <c r="AG41" s="5"/>
      <c r="AH41" s="5"/>
      <c r="AI41" s="49"/>
    </row>
    <row r="42" spans="1:42" s="28" customFormat="1" ht="13.8" x14ac:dyDescent="0.3">
      <c r="A42" s="73"/>
      <c r="B42" s="108"/>
      <c r="C42" s="92"/>
      <c r="D42" s="73"/>
      <c r="E42" s="73"/>
      <c r="F42" s="80"/>
      <c r="G42" s="89"/>
      <c r="H42" s="73"/>
      <c r="I42" s="73"/>
      <c r="J42" s="73"/>
      <c r="K42" s="73"/>
      <c r="L42" s="30"/>
      <c r="M42" s="27"/>
      <c r="N42" s="27"/>
      <c r="O42" s="27"/>
      <c r="P42" s="27"/>
      <c r="Q42" s="27"/>
      <c r="R42" s="27"/>
      <c r="S42" s="27"/>
      <c r="T42" s="27"/>
      <c r="U42" s="30"/>
      <c r="V42" s="39"/>
      <c r="W42" s="39"/>
      <c r="X42" s="30"/>
      <c r="Y42" s="18"/>
      <c r="Z42" s="5"/>
      <c r="AA42" s="39"/>
      <c r="AB42" s="5"/>
      <c r="AC42" s="5"/>
      <c r="AD42" s="5"/>
      <c r="AE42" s="5"/>
      <c r="AF42" s="5"/>
      <c r="AG42" s="5"/>
      <c r="AH42" s="5"/>
      <c r="AI42" s="49"/>
    </row>
    <row r="43" spans="1:42" s="28" customFormat="1" ht="13.8" x14ac:dyDescent="0.3">
      <c r="A43" s="80"/>
      <c r="C43" s="80" t="s">
        <v>70</v>
      </c>
      <c r="D43" s="120">
        <v>6</v>
      </c>
      <c r="E43" s="83"/>
      <c r="J43" s="73"/>
      <c r="K43" s="73"/>
      <c r="L43" s="30"/>
      <c r="M43" s="27"/>
      <c r="N43" s="27"/>
      <c r="O43" s="27"/>
      <c r="P43" s="27"/>
      <c r="Q43" s="27"/>
      <c r="R43" s="27"/>
      <c r="S43" s="27"/>
      <c r="T43" s="27"/>
      <c r="U43" s="30"/>
      <c r="V43" s="39"/>
      <c r="W43" s="39"/>
      <c r="X43" s="30"/>
      <c r="Y43" s="18"/>
      <c r="Z43" s="18"/>
      <c r="AA43" s="39"/>
      <c r="AB43" s="5"/>
      <c r="AC43" s="5"/>
      <c r="AD43" s="5"/>
      <c r="AE43" s="5"/>
      <c r="AF43" s="5"/>
      <c r="AG43" s="5"/>
      <c r="AH43" s="5"/>
      <c r="AI43" s="49"/>
    </row>
    <row r="44" spans="1:42" s="28" customFormat="1" ht="13.8" x14ac:dyDescent="0.3">
      <c r="A44" s="73"/>
      <c r="B44" s="91"/>
      <c r="C44" s="112" t="s">
        <v>75</v>
      </c>
      <c r="D44" s="111">
        <f>INDEX(G36:G41,MATCH(D43,B36:B41))</f>
        <v>0.219</v>
      </c>
      <c r="E44" s="73"/>
      <c r="H44" s="73"/>
      <c r="I44" s="73"/>
      <c r="J44" s="73"/>
      <c r="K44" s="73"/>
      <c r="L44" s="30"/>
      <c r="M44" s="27"/>
      <c r="N44" s="27"/>
      <c r="O44" s="27"/>
      <c r="P44" s="27"/>
      <c r="Q44" s="27"/>
      <c r="R44" s="27"/>
      <c r="S44" s="27"/>
      <c r="T44" s="27"/>
      <c r="U44" s="30"/>
      <c r="V44" s="39"/>
      <c r="W44" s="39"/>
      <c r="X44" s="30"/>
      <c r="Y44" s="18"/>
      <c r="Z44" s="5"/>
      <c r="AA44" s="39"/>
      <c r="AB44" s="5"/>
      <c r="AC44" s="5"/>
      <c r="AD44" s="5"/>
      <c r="AE44" s="5"/>
      <c r="AF44" s="5"/>
      <c r="AG44" s="5"/>
      <c r="AH44" s="5"/>
      <c r="AI44" s="49"/>
    </row>
    <row r="45" spans="1:42" s="28" customFormat="1" ht="13.8" x14ac:dyDescent="0.3">
      <c r="A45" s="73"/>
      <c r="B45" s="76"/>
      <c r="C45" s="112" t="s">
        <v>76</v>
      </c>
      <c r="D45" s="111">
        <f>INDEX(H36:H41,MATCH(D43,B36:B41))</f>
        <v>0.34450000000000003</v>
      </c>
      <c r="E45" s="73"/>
      <c r="H45" s="73"/>
      <c r="I45" s="82"/>
      <c r="J45" s="73"/>
      <c r="K45" s="73"/>
      <c r="L45" s="30"/>
      <c r="M45" s="27"/>
      <c r="N45" s="27"/>
      <c r="O45" s="27"/>
      <c r="P45" s="27"/>
      <c r="Q45" s="27"/>
      <c r="R45" s="27"/>
      <c r="S45" s="27"/>
      <c r="T45" s="27"/>
      <c r="U45" s="30"/>
      <c r="V45" s="39"/>
      <c r="W45" s="39"/>
      <c r="X45" s="30"/>
      <c r="Y45" s="18"/>
      <c r="Z45" s="5"/>
      <c r="AA45" s="39"/>
      <c r="AB45" s="5"/>
      <c r="AC45" s="5"/>
      <c r="AD45" s="5"/>
      <c r="AE45" s="5"/>
      <c r="AF45" s="5"/>
      <c r="AG45" s="5"/>
      <c r="AH45" s="5"/>
      <c r="AI45" s="5"/>
    </row>
    <row r="46" spans="1:42" s="28" customFormat="1" ht="13.8" x14ac:dyDescent="0.3">
      <c r="A46" s="73"/>
      <c r="C46" s="76" t="s">
        <v>77</v>
      </c>
      <c r="D46" s="111">
        <f>INDEX(I36:I41,MATCH(D43,B36:B41))</f>
        <v>0.38300000000000001</v>
      </c>
      <c r="E46" s="74"/>
      <c r="F46" s="93"/>
      <c r="G46" s="73"/>
      <c r="H46" s="73"/>
      <c r="I46" s="82"/>
      <c r="J46" s="73"/>
      <c r="K46" s="73"/>
      <c r="L46" s="30"/>
      <c r="M46" s="27"/>
      <c r="N46" s="27"/>
      <c r="O46" s="27"/>
      <c r="P46" s="27"/>
      <c r="Q46" s="27"/>
      <c r="R46" s="27"/>
      <c r="S46" s="27"/>
      <c r="T46" s="27"/>
      <c r="U46" s="30"/>
      <c r="V46" s="39"/>
      <c r="W46" s="39"/>
      <c r="X46" s="30"/>
      <c r="Y46" s="5"/>
      <c r="Z46" s="5"/>
      <c r="AA46" s="5"/>
      <c r="AB46" s="5"/>
      <c r="AC46" s="5"/>
      <c r="AD46" s="5"/>
      <c r="AE46" s="5"/>
      <c r="AF46" s="5"/>
      <c r="AG46" s="5"/>
      <c r="AH46" s="49"/>
      <c r="AI46" s="5"/>
    </row>
    <row r="47" spans="1:42" s="28" customFormat="1" ht="13.8" x14ac:dyDescent="0.3">
      <c r="A47" s="73"/>
      <c r="D47" s="82"/>
      <c r="E47" s="74"/>
      <c r="F47" s="82"/>
      <c r="G47" s="73"/>
      <c r="H47" s="73"/>
      <c r="I47" s="82"/>
      <c r="J47" s="73"/>
      <c r="K47" s="73"/>
      <c r="L47" s="30"/>
      <c r="M47" s="27"/>
      <c r="N47" s="27"/>
      <c r="O47" s="27"/>
      <c r="P47" s="27"/>
      <c r="Q47" s="27"/>
      <c r="R47" s="27"/>
      <c r="S47" s="27"/>
      <c r="T47" s="27"/>
      <c r="U47" s="30"/>
      <c r="V47" s="39"/>
      <c r="W47" s="39"/>
      <c r="X47" s="30"/>
      <c r="Y47" s="18"/>
      <c r="Z47" s="5"/>
      <c r="AA47" s="52"/>
      <c r="AB47" s="5"/>
      <c r="AC47" s="5"/>
      <c r="AD47" s="5"/>
      <c r="AE47" s="5"/>
      <c r="AF47" s="5"/>
      <c r="AG47" s="5"/>
      <c r="AH47" s="5"/>
      <c r="AI47" s="5"/>
    </row>
    <row r="48" spans="1:42" s="28" customFormat="1" ht="13.8" x14ac:dyDescent="0.3">
      <c r="A48" s="73"/>
      <c r="B48" s="28" t="s">
        <v>79</v>
      </c>
      <c r="D48" s="82"/>
      <c r="E48" s="89"/>
      <c r="F48" s="82"/>
      <c r="G48" s="73"/>
      <c r="I48" s="82"/>
      <c r="J48" s="73"/>
      <c r="K48" s="73"/>
      <c r="L48" s="30"/>
      <c r="M48" s="27"/>
      <c r="N48" s="27"/>
      <c r="O48" s="27"/>
      <c r="P48" s="27"/>
      <c r="Q48" s="27"/>
      <c r="R48" s="27"/>
      <c r="S48" s="27"/>
      <c r="T48" s="27"/>
      <c r="U48" s="30"/>
      <c r="V48" s="39"/>
      <c r="W48" s="39"/>
      <c r="X48" s="30"/>
      <c r="Y48" s="50"/>
      <c r="Z48" s="5"/>
      <c r="AA48" s="40"/>
      <c r="AB48" s="5"/>
      <c r="AC48" s="5"/>
      <c r="AD48" s="5"/>
      <c r="AE48" s="5"/>
      <c r="AF48" s="5"/>
      <c r="AG48" s="5"/>
      <c r="AH48" s="5"/>
      <c r="AI48" s="5"/>
    </row>
    <row r="49" spans="1:35" s="28" customFormat="1" ht="13.8" x14ac:dyDescent="0.3">
      <c r="A49" s="73"/>
      <c r="B49" s="76" t="s">
        <v>71</v>
      </c>
      <c r="C49" s="113">
        <f>I17^2*I20*D44^2/(4*I22)</f>
        <v>85183.597093460543</v>
      </c>
      <c r="D49" s="73" t="s">
        <v>78</v>
      </c>
      <c r="E49" s="115" t="str">
        <f ca="1">"("&amp;[1]!xlvn(C49)&amp;")"</f>
        <v>(b² × W × Rx² / (4 × g) = 90² × 28219 × 0.219² / (4 × 32.2))</v>
      </c>
      <c r="F49" s="73"/>
      <c r="K49" s="73"/>
      <c r="L49" s="30"/>
      <c r="M49" s="27"/>
      <c r="N49" s="27"/>
      <c r="O49" s="27"/>
      <c r="P49" s="27"/>
      <c r="Q49" s="27"/>
      <c r="R49" s="27"/>
      <c r="S49" s="27"/>
      <c r="T49" s="27"/>
      <c r="U49" s="30"/>
      <c r="V49" s="39"/>
      <c r="W49" s="39"/>
      <c r="X49" s="30"/>
      <c r="Y49" s="50"/>
      <c r="Z49" s="18"/>
      <c r="AA49" s="40"/>
      <c r="AB49" s="5"/>
      <c r="AC49" s="5"/>
      <c r="AD49" s="5"/>
      <c r="AE49" s="5"/>
      <c r="AF49" s="5"/>
      <c r="AG49" s="5"/>
      <c r="AH49" s="5"/>
      <c r="AI49" s="5"/>
    </row>
    <row r="50" spans="1:35" s="28" customFormat="1" ht="13.8" x14ac:dyDescent="0.3">
      <c r="A50" s="73"/>
      <c r="B50" s="76" t="s">
        <v>72</v>
      </c>
      <c r="C50" s="114">
        <f>I18^2*I20*D45^2/(4*I22)</f>
        <v>210788.15285234197</v>
      </c>
      <c r="D50" s="73" t="s">
        <v>78</v>
      </c>
      <c r="E50" s="115" t="str">
        <f ca="1">"("&amp;[1]!xlvn(C50)&amp;")"</f>
        <v>(L² × W × Ry² / (4 × g) = 90² × 28219 × 0.344² / (4 × 32.2))</v>
      </c>
      <c r="F50" s="45"/>
      <c r="K50" s="73"/>
      <c r="L50" s="30"/>
      <c r="M50" s="27"/>
      <c r="N50" s="27"/>
      <c r="O50" s="27"/>
      <c r="P50" s="27"/>
      <c r="Q50" s="27"/>
      <c r="R50" s="27"/>
      <c r="S50" s="27"/>
      <c r="T50" s="27"/>
      <c r="U50" s="30"/>
      <c r="V50" s="39"/>
      <c r="W50" s="39"/>
      <c r="X50" s="30"/>
      <c r="Y50" s="18"/>
      <c r="Z50" s="49"/>
      <c r="AA50" s="52"/>
      <c r="AB50" s="49"/>
      <c r="AC50" s="5"/>
      <c r="AD50" s="5"/>
      <c r="AE50" s="5"/>
      <c r="AF50" s="5"/>
      <c r="AG50" s="5"/>
      <c r="AH50" s="5"/>
      <c r="AI50" s="5"/>
    </row>
    <row r="51" spans="1:35" s="28" customFormat="1" ht="13.8" x14ac:dyDescent="0.3">
      <c r="A51" s="5"/>
      <c r="B51" s="76" t="s">
        <v>73</v>
      </c>
      <c r="C51" s="108">
        <f>I25^2*I20*D46^2/(4*I22)</f>
        <v>260534.53168288062</v>
      </c>
      <c r="D51" s="73" t="s">
        <v>78</v>
      </c>
      <c r="E51" s="115" t="str">
        <f ca="1">"("&amp;[1]!xlvn(C51)&amp;")"</f>
        <v>(e² × W × Rz² / (4 × g) = 90² × 28219 × 0.383² / (4 × 32.2))</v>
      </c>
      <c r="F51" s="39"/>
      <c r="K51" s="5"/>
      <c r="L51" s="30"/>
      <c r="M51" s="27"/>
      <c r="N51" s="27"/>
      <c r="O51" s="27"/>
      <c r="P51" s="27"/>
      <c r="Q51" s="27"/>
      <c r="R51" s="27"/>
      <c r="S51" s="27"/>
      <c r="T51" s="27"/>
      <c r="U51" s="30"/>
      <c r="V51" s="39"/>
      <c r="W51" s="39"/>
      <c r="X51" s="30"/>
      <c r="Y51" s="18"/>
      <c r="Z51" s="5"/>
      <c r="AA51" s="40"/>
      <c r="AB51" s="5"/>
      <c r="AC51" s="5"/>
      <c r="AD51" s="5"/>
      <c r="AE51" s="5"/>
      <c r="AF51" s="5"/>
      <c r="AG51" s="5"/>
      <c r="AH51" s="5"/>
      <c r="AI51" s="5"/>
    </row>
    <row r="52" spans="1:35" s="28" customFormat="1" ht="13.8" x14ac:dyDescent="0.3">
      <c r="A52" s="5"/>
      <c r="E52" s="116"/>
      <c r="K52" s="46"/>
      <c r="L52" s="30"/>
      <c r="M52" s="27"/>
      <c r="N52" s="27"/>
      <c r="O52" s="27"/>
      <c r="P52" s="27"/>
      <c r="Q52" s="27"/>
      <c r="R52" s="27"/>
      <c r="S52" s="27"/>
      <c r="T52" s="27"/>
      <c r="U52" s="30"/>
      <c r="V52" s="39"/>
      <c r="W52" s="39"/>
      <c r="X52" s="30"/>
      <c r="Y52" s="5"/>
      <c r="Z52" s="5"/>
      <c r="AA52" s="5"/>
      <c r="AB52" s="5"/>
      <c r="AC52" s="5"/>
      <c r="AD52" s="5"/>
      <c r="AE52" s="5"/>
      <c r="AF52" s="5"/>
      <c r="AG52" s="5"/>
      <c r="AH52" s="5"/>
      <c r="AI52" s="5"/>
    </row>
    <row r="53" spans="1:35" s="28" customFormat="1" ht="13.8" x14ac:dyDescent="0.3">
      <c r="A53" s="5"/>
      <c r="B53" s="28" t="s">
        <v>83</v>
      </c>
      <c r="K53" s="46"/>
      <c r="L53" s="30"/>
      <c r="M53" s="27"/>
      <c r="N53" s="27"/>
      <c r="O53" s="27"/>
      <c r="P53" s="27"/>
      <c r="Q53" s="27"/>
      <c r="R53" s="27"/>
      <c r="S53" s="27"/>
      <c r="T53" s="27"/>
      <c r="U53" s="30"/>
      <c r="V53" s="39"/>
      <c r="W53" s="39"/>
      <c r="X53" s="30"/>
    </row>
    <row r="54" spans="1:35" s="28" customFormat="1" ht="13.8" x14ac:dyDescent="0.3">
      <c r="A54" s="5"/>
      <c r="B54" s="76" t="s">
        <v>80</v>
      </c>
      <c r="C54" s="117">
        <f>SQRT(C49/(I20/I22))</f>
        <v>9.8549999999999986</v>
      </c>
      <c r="D54" s="46" t="s">
        <v>56</v>
      </c>
      <c r="E54" s="115" t="str">
        <f ca="1">"("&amp;[1]!xlvn(C54)&amp;")"</f>
        <v>(√[Ixx / (W / g)] = √[85184 / (28219 / 32.2)])</v>
      </c>
      <c r="F54" s="39"/>
      <c r="G54" s="5"/>
      <c r="H54" s="76"/>
      <c r="K54" s="46"/>
      <c r="L54" s="30"/>
      <c r="M54" s="27"/>
      <c r="N54" s="27"/>
      <c r="O54" s="27"/>
      <c r="P54" s="27"/>
      <c r="Q54" s="27"/>
      <c r="R54" s="27"/>
      <c r="S54" s="27"/>
      <c r="T54" s="27"/>
      <c r="U54" s="30"/>
      <c r="V54" s="39"/>
      <c r="W54" s="39"/>
      <c r="X54" s="30"/>
    </row>
    <row r="55" spans="1:35" s="28" customFormat="1" ht="13.8" x14ac:dyDescent="0.3">
      <c r="A55" s="5"/>
      <c r="B55" s="76" t="s">
        <v>81</v>
      </c>
      <c r="C55" s="117">
        <f>SQRT(C50/(I20/I22))</f>
        <v>15.5025</v>
      </c>
      <c r="D55" s="46" t="s">
        <v>56</v>
      </c>
      <c r="E55" s="115" t="str">
        <f ca="1">"("&amp;[1]!xlvn(C55)&amp;")"</f>
        <v>(√[Iyy / (W / g)] = √[210788 / (28219 / 32.2)])</v>
      </c>
      <c r="F55" s="39"/>
      <c r="G55" s="5"/>
      <c r="H55" s="76"/>
      <c r="K55" s="46"/>
      <c r="L55" s="30"/>
      <c r="M55" s="27"/>
      <c r="N55" s="27"/>
      <c r="O55" s="27"/>
      <c r="P55" s="27"/>
      <c r="Q55" s="27"/>
      <c r="R55" s="27"/>
      <c r="S55" s="27"/>
      <c r="T55" s="27"/>
      <c r="U55" s="30"/>
      <c r="V55" s="53"/>
      <c r="W55" s="39"/>
      <c r="X55" s="30"/>
    </row>
    <row r="56" spans="1:35" s="28" customFormat="1" ht="13.8" x14ac:dyDescent="0.3">
      <c r="B56" s="76" t="s">
        <v>82</v>
      </c>
      <c r="C56" s="117">
        <f>SQRT(C51/(I20/I22))</f>
        <v>17.234999999999999</v>
      </c>
      <c r="D56" s="46" t="s">
        <v>56</v>
      </c>
      <c r="E56" s="115" t="str">
        <f ca="1">"("&amp;[1]!xlvn(C56)&amp;")"</f>
        <v>(√[Izz / (W / g)] = √[260535 / (28219 / 32.2)])</v>
      </c>
      <c r="F56" s="39"/>
      <c r="G56" s="5"/>
      <c r="H56" s="76"/>
      <c r="L56" s="30"/>
      <c r="M56" s="27"/>
      <c r="N56" s="27"/>
      <c r="O56" s="27"/>
      <c r="P56" s="27"/>
      <c r="Q56" s="27"/>
      <c r="R56" s="27"/>
      <c r="S56" s="27"/>
      <c r="T56" s="27"/>
      <c r="U56" s="30"/>
      <c r="V56" s="5"/>
      <c r="W56" s="5"/>
      <c r="X56" s="30"/>
    </row>
    <row r="57" spans="1:35" s="28" customFormat="1" ht="13.8" x14ac:dyDescent="0.3">
      <c r="A57" s="55"/>
      <c r="B57" s="56"/>
      <c r="C57" s="57"/>
      <c r="D57" s="55"/>
      <c r="E57" s="55"/>
      <c r="F57" s="55"/>
      <c r="G57" s="57"/>
      <c r="H57" s="55"/>
      <c r="I57" s="55"/>
      <c r="J57" s="55"/>
      <c r="K57" s="55"/>
      <c r="L57" s="30"/>
      <c r="M57" s="27"/>
      <c r="N57" s="27"/>
      <c r="O57" s="27"/>
      <c r="P57" s="27"/>
      <c r="Q57" s="27"/>
      <c r="R57" s="27"/>
      <c r="S57" s="27"/>
      <c r="T57" s="27"/>
      <c r="U57" s="30"/>
      <c r="V57" s="30"/>
      <c r="W57" s="30"/>
      <c r="X57" s="30"/>
    </row>
    <row r="58" spans="1:35" s="28" customFormat="1" ht="13.8" x14ac:dyDescent="0.3">
      <c r="A58" s="55"/>
      <c r="B58" s="58"/>
      <c r="C58" s="57"/>
      <c r="D58" s="59"/>
      <c r="E58" s="59"/>
      <c r="F58" s="60" t="s">
        <v>35</v>
      </c>
      <c r="G58" s="57"/>
      <c r="H58" s="59"/>
      <c r="I58" s="59"/>
      <c r="J58" s="59"/>
      <c r="K58" s="55"/>
      <c r="L58" s="30"/>
      <c r="M58" s="27"/>
      <c r="N58" s="27"/>
      <c r="O58" s="27"/>
      <c r="P58" s="27"/>
      <c r="Q58" s="27"/>
      <c r="R58" s="27"/>
      <c r="S58" s="27"/>
      <c r="T58" s="27"/>
      <c r="U58" s="30"/>
      <c r="V58" s="30"/>
      <c r="W58" s="30"/>
      <c r="X58" s="30"/>
    </row>
    <row r="59" spans="1:35" s="28" customFormat="1" ht="13.8" x14ac:dyDescent="0.3">
      <c r="A59" s="55"/>
      <c r="B59" s="59"/>
      <c r="C59" s="59"/>
      <c r="D59" s="59"/>
      <c r="E59" s="59"/>
      <c r="F59" s="94" t="s">
        <v>48</v>
      </c>
      <c r="G59" s="59"/>
      <c r="H59" s="59"/>
      <c r="I59" s="59"/>
      <c r="J59" s="59"/>
      <c r="K59" s="55"/>
      <c r="L59" s="30"/>
      <c r="M59" s="27"/>
      <c r="N59" s="27"/>
      <c r="O59" s="27"/>
      <c r="P59" s="27"/>
      <c r="Q59" s="27"/>
      <c r="R59" s="27"/>
      <c r="S59" s="27"/>
      <c r="T59" s="27"/>
      <c r="U59" s="30"/>
      <c r="V59" s="30"/>
      <c r="W59" s="30"/>
      <c r="X59" s="30"/>
    </row>
    <row r="60" spans="1:35" s="26" customFormat="1" ht="13.8" x14ac:dyDescent="0.3">
      <c r="M60" s="27"/>
      <c r="N60" s="27"/>
      <c r="O60" s="27"/>
      <c r="P60" s="27"/>
      <c r="Q60" s="27"/>
      <c r="R60" s="27"/>
      <c r="S60" s="27"/>
      <c r="T60" s="27"/>
    </row>
    <row r="61" spans="1:35" s="26" customFormat="1" ht="13.8" x14ac:dyDescent="0.3">
      <c r="M61" s="27"/>
      <c r="N61" s="27"/>
      <c r="O61" s="27"/>
      <c r="P61" s="27"/>
      <c r="Q61" s="27"/>
      <c r="R61" s="27"/>
      <c r="S61" s="27"/>
      <c r="T61" s="27"/>
    </row>
    <row r="62" spans="1:35" s="26" customFormat="1" ht="13.8" x14ac:dyDescent="0.3">
      <c r="M62" s="27"/>
      <c r="N62" s="27"/>
      <c r="O62" s="27"/>
      <c r="P62" s="27"/>
      <c r="Q62" s="27"/>
      <c r="R62" s="27"/>
      <c r="S62" s="27"/>
      <c r="T62" s="27"/>
    </row>
    <row r="63" spans="1:35" s="26" customFormat="1" ht="13.8" x14ac:dyDescent="0.3">
      <c r="M63" s="27"/>
      <c r="N63" s="27"/>
      <c r="O63" s="27"/>
      <c r="P63" s="27"/>
      <c r="Q63" s="27"/>
      <c r="R63" s="27"/>
      <c r="S63" s="27"/>
      <c r="T63" s="27"/>
    </row>
    <row r="64" spans="1:35" s="26" customFormat="1" ht="13.8" x14ac:dyDescent="0.3">
      <c r="M64" s="27"/>
      <c r="N64" s="27"/>
      <c r="O64" s="27"/>
      <c r="P64" s="27"/>
      <c r="Q64" s="27"/>
      <c r="R64" s="27"/>
      <c r="S64" s="27"/>
      <c r="T64" s="27"/>
    </row>
    <row r="65" spans="13:20" s="26" customFormat="1" ht="13.8" x14ac:dyDescent="0.3">
      <c r="M65" s="27"/>
      <c r="N65" s="27"/>
      <c r="O65" s="27"/>
      <c r="P65" s="27"/>
      <c r="Q65" s="27"/>
      <c r="R65" s="27"/>
      <c r="S65" s="27"/>
      <c r="T65" s="27"/>
    </row>
    <row r="66" spans="13:20" s="26" customFormat="1" ht="13.8" x14ac:dyDescent="0.3">
      <c r="M66" s="27"/>
      <c r="N66" s="27"/>
      <c r="O66" s="27"/>
      <c r="P66" s="27"/>
      <c r="Q66" s="27"/>
      <c r="R66" s="27"/>
      <c r="S66" s="27"/>
      <c r="T66" s="27"/>
    </row>
    <row r="67" spans="13:20" s="26" customFormat="1" ht="13.8" x14ac:dyDescent="0.3">
      <c r="M67" s="27"/>
      <c r="N67" s="27"/>
      <c r="O67" s="27"/>
      <c r="P67" s="27"/>
      <c r="Q67" s="27"/>
      <c r="R67" s="27"/>
      <c r="S67" s="27"/>
      <c r="T67" s="27"/>
    </row>
    <row r="68" spans="13:20" s="26" customFormat="1" ht="13.8" x14ac:dyDescent="0.3">
      <c r="M68" s="27"/>
      <c r="N68" s="27"/>
      <c r="O68" s="27"/>
      <c r="P68" s="27"/>
      <c r="Q68" s="27"/>
      <c r="R68" s="27"/>
      <c r="S68" s="27"/>
      <c r="T68" s="27"/>
    </row>
    <row r="69" spans="13:20" s="26" customFormat="1" ht="13.8" x14ac:dyDescent="0.3">
      <c r="M69" s="27"/>
      <c r="N69" s="27"/>
      <c r="O69" s="27"/>
      <c r="P69" s="27"/>
      <c r="Q69" s="27"/>
      <c r="R69" s="27"/>
      <c r="S69" s="27"/>
      <c r="T69" s="27"/>
    </row>
    <row r="70" spans="13:20" s="26" customFormat="1" ht="13.8" x14ac:dyDescent="0.3">
      <c r="M70" s="27"/>
      <c r="N70" s="27"/>
      <c r="O70" s="27"/>
      <c r="P70" s="27"/>
      <c r="Q70" s="27"/>
      <c r="R70" s="27"/>
      <c r="S70" s="27"/>
      <c r="T70" s="27"/>
    </row>
    <row r="71" spans="13:20" s="26" customFormat="1" ht="13.8" x14ac:dyDescent="0.3">
      <c r="M71" s="27"/>
      <c r="N71" s="27"/>
      <c r="O71" s="27"/>
      <c r="P71" s="27"/>
      <c r="Q71" s="27"/>
      <c r="R71" s="27"/>
      <c r="S71" s="27"/>
      <c r="T71" s="27"/>
    </row>
    <row r="72" spans="13:20" s="26" customFormat="1" ht="13.8" x14ac:dyDescent="0.3">
      <c r="M72" s="27"/>
      <c r="N72" s="27"/>
      <c r="O72" s="27"/>
      <c r="P72" s="27"/>
      <c r="Q72" s="27"/>
      <c r="R72" s="27"/>
      <c r="S72" s="27"/>
      <c r="T72" s="27"/>
    </row>
    <row r="73" spans="13:20" s="26" customFormat="1" ht="13.8" x14ac:dyDescent="0.3">
      <c r="M73" s="27"/>
      <c r="N73" s="27"/>
      <c r="O73" s="27"/>
      <c r="P73" s="27"/>
      <c r="Q73" s="27"/>
      <c r="R73" s="27"/>
      <c r="S73" s="27"/>
      <c r="T73" s="27"/>
    </row>
    <row r="74" spans="13:20" s="26" customFormat="1" ht="13.8" x14ac:dyDescent="0.3">
      <c r="M74" s="27"/>
      <c r="N74" s="27"/>
      <c r="O74" s="27"/>
      <c r="P74" s="27"/>
      <c r="Q74" s="27"/>
      <c r="R74" s="27"/>
      <c r="S74" s="27"/>
      <c r="T74" s="27"/>
    </row>
    <row r="75" spans="13:20" s="26" customFormat="1" ht="13.8" x14ac:dyDescent="0.3">
      <c r="M75" s="27"/>
      <c r="N75" s="27"/>
      <c r="O75" s="27"/>
      <c r="P75" s="27"/>
      <c r="Q75" s="27"/>
      <c r="R75" s="27"/>
      <c r="S75" s="27"/>
      <c r="T75" s="27"/>
    </row>
    <row r="76" spans="13:20" s="26" customFormat="1" ht="13.8" x14ac:dyDescent="0.3">
      <c r="M76" s="27"/>
      <c r="N76" s="27"/>
      <c r="O76" s="27"/>
      <c r="P76" s="27"/>
      <c r="Q76" s="27"/>
      <c r="R76" s="27"/>
      <c r="S76" s="27"/>
      <c r="T76" s="27"/>
    </row>
    <row r="77" spans="13:20" s="26" customFormat="1" ht="13.8" x14ac:dyDescent="0.3">
      <c r="M77" s="27"/>
      <c r="N77" s="27"/>
      <c r="O77" s="27"/>
      <c r="P77" s="27"/>
      <c r="Q77" s="27"/>
      <c r="R77" s="27"/>
      <c r="S77" s="27"/>
      <c r="T77" s="27"/>
    </row>
    <row r="78" spans="13:20" s="26" customFormat="1" ht="13.8" x14ac:dyDescent="0.3">
      <c r="M78" s="27"/>
      <c r="N78" s="27"/>
      <c r="O78" s="27"/>
      <c r="P78" s="27"/>
      <c r="Q78" s="27"/>
      <c r="R78" s="27"/>
      <c r="S78" s="27"/>
      <c r="T78" s="27"/>
    </row>
    <row r="79" spans="13:20" s="26" customFormat="1" ht="13.8" x14ac:dyDescent="0.3">
      <c r="M79" s="27"/>
      <c r="N79" s="27"/>
      <c r="O79" s="27"/>
      <c r="P79" s="27"/>
      <c r="Q79" s="27"/>
      <c r="R79" s="27"/>
      <c r="S79" s="27"/>
      <c r="T79" s="27"/>
    </row>
    <row r="80" spans="13:20" s="26" customFormat="1" ht="13.8" x14ac:dyDescent="0.3">
      <c r="M80" s="27"/>
      <c r="N80" s="27"/>
      <c r="O80" s="27"/>
      <c r="P80" s="27"/>
      <c r="Q80" s="27"/>
      <c r="R80" s="27"/>
      <c r="S80" s="27"/>
      <c r="T80" s="27"/>
    </row>
    <row r="81" spans="13:20" s="26" customFormat="1" ht="13.8" x14ac:dyDescent="0.3">
      <c r="M81" s="27"/>
      <c r="N81" s="27"/>
      <c r="O81" s="27"/>
      <c r="P81" s="27"/>
      <c r="Q81" s="27"/>
      <c r="R81" s="27"/>
      <c r="S81" s="27"/>
      <c r="T81" s="27"/>
    </row>
    <row r="82" spans="13:20" s="26" customFormat="1" ht="13.8" x14ac:dyDescent="0.3">
      <c r="M82" s="27"/>
      <c r="N82" s="27"/>
      <c r="O82" s="27"/>
      <c r="P82" s="27"/>
      <c r="Q82" s="27"/>
      <c r="R82" s="27"/>
      <c r="S82" s="27"/>
      <c r="T82" s="27"/>
    </row>
    <row r="83" spans="13:20" s="26" customFormat="1" ht="13.8" x14ac:dyDescent="0.3">
      <c r="M83" s="27"/>
      <c r="N83" s="27"/>
      <c r="O83" s="27"/>
      <c r="P83" s="27"/>
      <c r="Q83" s="27"/>
      <c r="R83" s="27"/>
      <c r="S83" s="27"/>
      <c r="T83" s="27"/>
    </row>
    <row r="84" spans="13:20" s="26" customFormat="1" ht="13.8" x14ac:dyDescent="0.3">
      <c r="M84" s="27"/>
      <c r="N84" s="27"/>
      <c r="O84" s="27"/>
      <c r="P84" s="27"/>
      <c r="Q84" s="27"/>
      <c r="R84" s="27"/>
      <c r="S84" s="27"/>
      <c r="T84" s="27"/>
    </row>
    <row r="85" spans="13:20" s="26" customFormat="1" ht="13.8" x14ac:dyDescent="0.3">
      <c r="M85" s="27"/>
      <c r="N85" s="27"/>
      <c r="O85" s="27"/>
      <c r="P85" s="27"/>
      <c r="Q85" s="27"/>
      <c r="R85" s="27"/>
      <c r="S85" s="27"/>
      <c r="T85" s="27"/>
    </row>
    <row r="86" spans="13:20" s="26" customFormat="1" ht="13.8" x14ac:dyDescent="0.3">
      <c r="M86" s="27"/>
      <c r="N86" s="27"/>
      <c r="O86" s="27"/>
      <c r="P86" s="27"/>
      <c r="Q86" s="27"/>
      <c r="R86" s="27"/>
      <c r="S86" s="27"/>
      <c r="T86" s="27"/>
    </row>
    <row r="87" spans="13:20" s="26" customFormat="1" ht="13.8" x14ac:dyDescent="0.3">
      <c r="M87" s="27"/>
      <c r="N87" s="27"/>
      <c r="O87" s="27"/>
      <c r="P87" s="27"/>
      <c r="Q87" s="27"/>
      <c r="R87" s="27"/>
      <c r="S87" s="27"/>
      <c r="T87" s="27"/>
    </row>
    <row r="88" spans="13:20" s="26" customFormat="1" ht="13.8" x14ac:dyDescent="0.3">
      <c r="M88" s="27"/>
      <c r="N88" s="27"/>
      <c r="O88" s="27"/>
      <c r="P88" s="27"/>
      <c r="Q88" s="27"/>
      <c r="R88" s="27"/>
      <c r="S88" s="27"/>
      <c r="T88" s="27"/>
    </row>
    <row r="89" spans="13:20" s="26" customFormat="1" ht="13.8" x14ac:dyDescent="0.3">
      <c r="M89" s="27"/>
      <c r="N89" s="27"/>
      <c r="O89" s="27"/>
      <c r="P89" s="27"/>
      <c r="Q89" s="27"/>
      <c r="R89" s="27"/>
      <c r="S89" s="27"/>
      <c r="T89" s="27"/>
    </row>
    <row r="90" spans="13:20" s="26" customFormat="1" ht="13.8" x14ac:dyDescent="0.3">
      <c r="M90" s="27"/>
      <c r="N90" s="27"/>
      <c r="O90" s="27"/>
      <c r="P90" s="27"/>
      <c r="Q90" s="27"/>
      <c r="R90" s="27"/>
      <c r="S90" s="27"/>
      <c r="T90" s="27"/>
    </row>
    <row r="91" spans="13:20" s="26" customFormat="1" ht="13.8" x14ac:dyDescent="0.3">
      <c r="M91" s="27"/>
      <c r="N91" s="27"/>
      <c r="O91" s="27"/>
      <c r="P91" s="27"/>
      <c r="Q91" s="27"/>
      <c r="R91" s="27"/>
      <c r="S91" s="27"/>
      <c r="T91" s="27"/>
    </row>
    <row r="92" spans="13:20" s="26" customFormat="1" ht="13.8" x14ac:dyDescent="0.3">
      <c r="M92" s="27"/>
      <c r="N92" s="27"/>
      <c r="O92" s="27"/>
      <c r="P92" s="27"/>
      <c r="Q92" s="27"/>
      <c r="R92" s="27"/>
      <c r="S92" s="27"/>
      <c r="T92" s="27"/>
    </row>
    <row r="93" spans="13:20" s="26" customFormat="1" ht="13.8" x14ac:dyDescent="0.3">
      <c r="M93" s="27"/>
      <c r="N93" s="27"/>
      <c r="O93" s="27"/>
      <c r="P93" s="27"/>
      <c r="Q93" s="27"/>
      <c r="R93" s="27"/>
      <c r="S93" s="27"/>
      <c r="T93" s="27"/>
    </row>
    <row r="94" spans="13:20" s="26" customFormat="1" ht="13.8" x14ac:dyDescent="0.3">
      <c r="M94" s="27"/>
      <c r="N94" s="27"/>
      <c r="O94" s="27"/>
      <c r="P94" s="27"/>
      <c r="Q94" s="27"/>
      <c r="R94" s="27"/>
      <c r="S94" s="27"/>
      <c r="T94" s="27"/>
    </row>
    <row r="95" spans="13:20" s="26" customFormat="1" ht="13.8" x14ac:dyDescent="0.3">
      <c r="M95" s="27"/>
      <c r="N95" s="27"/>
      <c r="O95" s="27"/>
      <c r="P95" s="27"/>
      <c r="Q95" s="27"/>
      <c r="R95" s="27"/>
      <c r="S95" s="27"/>
      <c r="T95" s="27"/>
    </row>
    <row r="96" spans="13:20" s="26" customFormat="1" ht="13.8" x14ac:dyDescent="0.3">
      <c r="M96" s="27"/>
      <c r="N96" s="27"/>
      <c r="O96" s="27"/>
      <c r="P96" s="27"/>
      <c r="Q96" s="27"/>
      <c r="R96" s="27"/>
      <c r="S96" s="27"/>
      <c r="T96" s="27"/>
    </row>
    <row r="97" spans="13:20" s="26" customFormat="1" ht="13.8" x14ac:dyDescent="0.3">
      <c r="M97" s="27"/>
      <c r="N97" s="27"/>
      <c r="O97" s="27"/>
      <c r="P97" s="27"/>
      <c r="Q97" s="27"/>
      <c r="R97" s="27"/>
      <c r="S97" s="27"/>
      <c r="T97" s="27"/>
    </row>
    <row r="98" spans="13:20" s="26" customFormat="1" ht="13.8" x14ac:dyDescent="0.3">
      <c r="M98" s="27"/>
      <c r="N98" s="27"/>
      <c r="O98" s="27"/>
      <c r="P98" s="27"/>
      <c r="Q98" s="27"/>
      <c r="R98" s="27"/>
      <c r="S98" s="27"/>
      <c r="T98" s="27"/>
    </row>
    <row r="99" spans="13:20" s="26" customFormat="1" ht="13.8" x14ac:dyDescent="0.3">
      <c r="M99" s="27"/>
      <c r="N99" s="27"/>
      <c r="O99" s="27"/>
      <c r="P99" s="27"/>
      <c r="Q99" s="27"/>
      <c r="R99" s="27"/>
      <c r="S99" s="27"/>
      <c r="T99" s="27"/>
    </row>
    <row r="100" spans="13:20" s="26" customFormat="1" ht="13.8" x14ac:dyDescent="0.3">
      <c r="M100" s="27"/>
      <c r="N100" s="27"/>
      <c r="O100" s="27"/>
      <c r="P100" s="27"/>
      <c r="Q100" s="27"/>
      <c r="R100" s="27"/>
      <c r="S100" s="27"/>
      <c r="T100" s="27"/>
    </row>
    <row r="101" spans="13:20" s="26" customFormat="1" ht="13.8" x14ac:dyDescent="0.3">
      <c r="M101" s="27"/>
      <c r="N101" s="27"/>
      <c r="O101" s="27"/>
      <c r="P101" s="27"/>
      <c r="Q101" s="27"/>
      <c r="R101" s="27"/>
      <c r="S101" s="27"/>
      <c r="T101" s="27"/>
    </row>
    <row r="102" spans="13:20" s="26" customFormat="1" ht="13.8" x14ac:dyDescent="0.3">
      <c r="M102" s="27"/>
      <c r="N102" s="27"/>
      <c r="O102" s="27"/>
      <c r="P102" s="27"/>
      <c r="Q102" s="27"/>
      <c r="R102" s="27"/>
      <c r="S102" s="27"/>
      <c r="T102" s="27"/>
    </row>
    <row r="103" spans="13:20" s="26" customFormat="1" ht="13.8" x14ac:dyDescent="0.3">
      <c r="M103" s="27"/>
      <c r="N103" s="27"/>
      <c r="O103" s="27"/>
      <c r="P103" s="27"/>
      <c r="Q103" s="27"/>
      <c r="R103" s="27"/>
      <c r="S103" s="27"/>
      <c r="T103" s="27"/>
    </row>
    <row r="104" spans="13:20" s="26" customFormat="1" ht="13.8" x14ac:dyDescent="0.3">
      <c r="M104" s="27"/>
      <c r="N104" s="27"/>
      <c r="O104" s="27"/>
      <c r="P104" s="27"/>
      <c r="Q104" s="27"/>
      <c r="R104" s="27"/>
      <c r="S104" s="27"/>
      <c r="T104" s="27"/>
    </row>
    <row r="105" spans="13:20" s="26" customFormat="1" ht="13.8" x14ac:dyDescent="0.3">
      <c r="M105" s="27"/>
      <c r="N105" s="27"/>
      <c r="O105" s="27"/>
      <c r="P105" s="27"/>
      <c r="Q105" s="27"/>
      <c r="R105" s="27"/>
      <c r="S105" s="27"/>
      <c r="T105" s="27"/>
    </row>
    <row r="106" spans="13:20" s="26" customFormat="1" ht="13.8" x14ac:dyDescent="0.3">
      <c r="M106" s="27"/>
      <c r="N106" s="27"/>
      <c r="O106" s="27"/>
      <c r="P106" s="27"/>
      <c r="Q106" s="27"/>
      <c r="R106" s="27"/>
      <c r="S106" s="27"/>
      <c r="T106" s="27"/>
    </row>
    <row r="107" spans="13:20" s="26" customFormat="1" ht="13.8" x14ac:dyDescent="0.3">
      <c r="M107" s="27"/>
      <c r="N107" s="27"/>
      <c r="O107" s="27"/>
      <c r="P107" s="27"/>
      <c r="Q107" s="27"/>
      <c r="R107" s="27"/>
      <c r="S107" s="27"/>
      <c r="T107" s="27"/>
    </row>
    <row r="108" spans="13:20" s="26" customFormat="1" ht="13.8" x14ac:dyDescent="0.3">
      <c r="M108" s="27"/>
      <c r="N108" s="27"/>
      <c r="O108" s="27"/>
      <c r="P108" s="27"/>
      <c r="Q108" s="27"/>
      <c r="R108" s="27"/>
      <c r="S108" s="27"/>
      <c r="T108" s="27"/>
    </row>
    <row r="109" spans="13:20" s="26" customFormat="1" ht="13.8" x14ac:dyDescent="0.3">
      <c r="M109" s="27"/>
      <c r="N109" s="27"/>
      <c r="O109" s="27"/>
      <c r="P109" s="27"/>
      <c r="Q109" s="27"/>
      <c r="R109" s="27"/>
      <c r="S109" s="27"/>
      <c r="T109" s="27"/>
    </row>
    <row r="110" spans="13:20" s="26" customFormat="1" ht="13.8" x14ac:dyDescent="0.3">
      <c r="M110" s="27"/>
      <c r="N110" s="27"/>
      <c r="O110" s="27"/>
      <c r="P110" s="27"/>
      <c r="Q110" s="27"/>
      <c r="R110" s="27"/>
      <c r="S110" s="27"/>
      <c r="T110" s="27"/>
    </row>
    <row r="111" spans="13:20" s="26" customFormat="1" ht="13.8" x14ac:dyDescent="0.3">
      <c r="M111" s="27"/>
      <c r="N111" s="27"/>
      <c r="O111" s="27"/>
      <c r="P111" s="27"/>
      <c r="Q111" s="27"/>
      <c r="R111" s="27"/>
      <c r="S111" s="27"/>
      <c r="T111" s="27"/>
    </row>
    <row r="112" spans="13:20" s="26" customFormat="1" ht="13.8" x14ac:dyDescent="0.3">
      <c r="M112" s="27"/>
      <c r="N112" s="27"/>
      <c r="O112" s="27"/>
      <c r="P112" s="27"/>
      <c r="Q112" s="27"/>
      <c r="R112" s="27"/>
      <c r="S112" s="27"/>
      <c r="T112" s="27"/>
    </row>
    <row r="113" spans="13:20" s="26" customFormat="1" ht="13.8" x14ac:dyDescent="0.3">
      <c r="M113" s="27"/>
      <c r="N113" s="27"/>
      <c r="O113" s="27"/>
      <c r="P113" s="27"/>
      <c r="Q113" s="27"/>
      <c r="R113" s="27"/>
      <c r="S113" s="27"/>
      <c r="T113" s="27"/>
    </row>
    <row r="114" spans="13:20" s="26" customFormat="1" ht="13.8" x14ac:dyDescent="0.3">
      <c r="M114" s="27"/>
      <c r="N114" s="27"/>
      <c r="O114" s="27"/>
      <c r="P114" s="27"/>
      <c r="Q114" s="27"/>
      <c r="R114" s="27"/>
      <c r="S114" s="27"/>
      <c r="T114" s="27"/>
    </row>
    <row r="115" spans="13:20" s="26" customFormat="1" ht="13.8" x14ac:dyDescent="0.3">
      <c r="M115" s="27"/>
      <c r="N115" s="27"/>
      <c r="O115" s="27"/>
      <c r="P115" s="27"/>
      <c r="Q115" s="27"/>
      <c r="R115" s="27"/>
      <c r="S115" s="27"/>
      <c r="T115" s="27"/>
    </row>
    <row r="116" spans="13:20" s="26" customFormat="1" ht="13.8" x14ac:dyDescent="0.3">
      <c r="M116" s="27"/>
      <c r="N116" s="27"/>
      <c r="O116" s="27"/>
      <c r="P116" s="27"/>
      <c r="Q116" s="27"/>
      <c r="R116" s="27"/>
      <c r="S116" s="27"/>
      <c r="T116" s="27"/>
    </row>
    <row r="117" spans="13:20" s="26" customFormat="1" ht="13.8" x14ac:dyDescent="0.3">
      <c r="M117" s="27"/>
      <c r="N117" s="27"/>
      <c r="O117" s="27"/>
      <c r="P117" s="27"/>
      <c r="Q117" s="27"/>
      <c r="R117" s="27"/>
      <c r="S117" s="27"/>
      <c r="T117" s="27"/>
    </row>
    <row r="118" spans="13:20" s="26" customFormat="1" ht="13.8" x14ac:dyDescent="0.3">
      <c r="M118" s="27"/>
      <c r="N118" s="27"/>
      <c r="O118" s="27"/>
      <c r="P118" s="27"/>
      <c r="Q118" s="27"/>
      <c r="R118" s="27"/>
      <c r="S118" s="27"/>
      <c r="T118" s="27"/>
    </row>
    <row r="119" spans="13:20" s="26" customFormat="1" ht="13.8" x14ac:dyDescent="0.3">
      <c r="M119" s="27"/>
      <c r="N119" s="27"/>
      <c r="O119" s="27"/>
      <c r="P119" s="27"/>
      <c r="Q119" s="27"/>
      <c r="R119" s="27"/>
      <c r="S119" s="27"/>
      <c r="T119" s="27"/>
    </row>
    <row r="120" spans="13:20" s="26" customFormat="1" ht="13.8" x14ac:dyDescent="0.3">
      <c r="M120" s="27"/>
      <c r="N120" s="27"/>
      <c r="O120" s="27"/>
      <c r="P120" s="27"/>
      <c r="Q120" s="27"/>
      <c r="R120" s="27"/>
      <c r="S120" s="27"/>
      <c r="T120" s="27"/>
    </row>
    <row r="121" spans="13:20" s="26" customFormat="1" ht="13.8" x14ac:dyDescent="0.3">
      <c r="M121" s="27"/>
      <c r="N121" s="27"/>
      <c r="O121" s="27"/>
      <c r="P121" s="27"/>
      <c r="Q121" s="27"/>
      <c r="R121" s="27"/>
      <c r="S121" s="27"/>
      <c r="T121" s="27"/>
    </row>
    <row r="122" spans="13:20" s="26" customFormat="1" ht="13.8" x14ac:dyDescent="0.3">
      <c r="M122" s="27"/>
      <c r="N122" s="27"/>
      <c r="O122" s="27"/>
      <c r="P122" s="27"/>
      <c r="Q122" s="27"/>
      <c r="R122" s="27"/>
      <c r="S122" s="27"/>
      <c r="T122" s="27"/>
    </row>
    <row r="123" spans="13:20" s="26" customFormat="1" ht="13.8" x14ac:dyDescent="0.3">
      <c r="M123" s="27"/>
      <c r="N123" s="27"/>
      <c r="O123" s="27"/>
      <c r="P123" s="27"/>
      <c r="Q123" s="27"/>
      <c r="R123" s="27"/>
      <c r="S123" s="27"/>
      <c r="T123" s="27"/>
    </row>
    <row r="124" spans="13:20" s="26" customFormat="1" ht="13.8" x14ac:dyDescent="0.3">
      <c r="M124" s="27"/>
      <c r="N124" s="27"/>
      <c r="O124" s="27"/>
      <c r="P124" s="27"/>
      <c r="Q124" s="27"/>
      <c r="R124" s="27"/>
      <c r="S124" s="27"/>
      <c r="T124" s="27"/>
    </row>
    <row r="125" spans="13:20" s="26" customFormat="1" ht="13.8" x14ac:dyDescent="0.3">
      <c r="M125" s="27"/>
      <c r="N125" s="27"/>
      <c r="O125" s="27"/>
      <c r="P125" s="27"/>
      <c r="Q125" s="27"/>
      <c r="R125" s="27"/>
      <c r="S125" s="27"/>
      <c r="T125" s="27"/>
    </row>
    <row r="126" spans="13:20" s="26" customFormat="1" ht="13.8" x14ac:dyDescent="0.3">
      <c r="M126" s="27"/>
      <c r="N126" s="27"/>
      <c r="O126" s="27"/>
      <c r="P126" s="27"/>
      <c r="Q126" s="27"/>
      <c r="R126" s="27"/>
      <c r="S126" s="27"/>
      <c r="T126" s="27"/>
    </row>
    <row r="127" spans="13:20" s="26" customFormat="1" ht="13.8" x14ac:dyDescent="0.3">
      <c r="M127" s="27"/>
      <c r="N127" s="27"/>
      <c r="O127" s="27"/>
      <c r="P127" s="27"/>
      <c r="Q127" s="27"/>
      <c r="R127" s="27"/>
      <c r="S127" s="27"/>
      <c r="T127" s="27"/>
    </row>
    <row r="128" spans="13:20"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row r="7757" spans="13:20" s="26" customFormat="1" ht="13.8" x14ac:dyDescent="0.3">
      <c r="M7757" s="27"/>
      <c r="N7757" s="27"/>
      <c r="O7757" s="27"/>
      <c r="P7757" s="27"/>
      <c r="Q7757" s="27"/>
      <c r="R7757" s="27"/>
      <c r="S7757" s="27"/>
      <c r="T7757" s="27"/>
    </row>
  </sheetData>
  <dataValidations count="1">
    <dataValidation type="list" allowBlank="1" showInputMessage="1" showErrorMessage="1" sqref="D43">
      <formula1>"1,2,3,4,5,6"</formula1>
    </dataValidation>
  </dataValidations>
  <hyperlinks>
    <hyperlink ref="F59" r:id="rId1"/>
  </hyperlinks>
  <pageMargins left="0.47244094488188981" right="0.23622047244094491" top="0.31496062992125984" bottom="0.98425196850393704" header="0.43307086614173229" footer="0.59055118110236227"/>
  <pageSetup orientation="portrait" horizontalDpi="300" r:id="rId2"/>
  <headerFooter alignWithMargins="0">
    <oddFooter>&amp;C&amp;"Arial,Bold"ABBOTT AEROSPACE INC. PROPRIETARY INFORMATION&amp;"Arial,Regular"
Subject to restrictions on the cover or first page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2016-03-11T04:02:05Z</dcterms:modified>
  <cp:category>Engineering Spreadsheets</cp:category>
</cp:coreProperties>
</file>