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3056" yWindow="372" windowWidth="15492" windowHeight="11772" tabRatio="871" activeTab="1"/>
  </bookViews>
  <sheets>
    <sheet name="READ ME" sheetId="37" r:id="rId1"/>
    <sheet name="Analysis" sheetId="31"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37" l="1"/>
  <c r="D26" i="31" l="1"/>
  <c r="H26" i="31" s="1"/>
  <c r="H56" i="31" s="1"/>
  <c r="C56" i="31"/>
  <c r="D56" i="31" s="1"/>
  <c r="B32" i="31"/>
  <c r="B35" i="31" s="1"/>
  <c r="B38" i="31" s="1"/>
  <c r="B44" i="31"/>
  <c r="F26" i="31"/>
  <c r="E56" i="31" s="1"/>
  <c r="B56" i="31"/>
  <c r="D25" i="31"/>
  <c r="H25" i="31" s="1"/>
  <c r="H55" i="31" s="1"/>
  <c r="C55" i="31"/>
  <c r="D55" i="31" s="1"/>
  <c r="B55" i="31"/>
  <c r="D24" i="31"/>
  <c r="H24" i="31" s="1"/>
  <c r="H54" i="31" s="1"/>
  <c r="C54" i="31"/>
  <c r="D54" i="31" s="1"/>
  <c r="F24" i="31"/>
  <c r="E54" i="31" s="1"/>
  <c r="B54" i="31"/>
  <c r="D23" i="31"/>
  <c r="H23" i="31" s="1"/>
  <c r="H53" i="31" s="1"/>
  <c r="C53" i="31"/>
  <c r="D53" i="31"/>
  <c r="B53" i="31"/>
  <c r="D22" i="31"/>
  <c r="H22" i="31" s="1"/>
  <c r="H52" i="31" s="1"/>
  <c r="C52" i="31"/>
  <c r="D52" i="31"/>
  <c r="F22" i="31"/>
  <c r="E52" i="31" s="1"/>
  <c r="B52" i="31"/>
  <c r="B12" i="31"/>
  <c r="F11" i="31"/>
  <c r="L10" i="31"/>
  <c r="F10" i="31"/>
  <c r="J9" i="31"/>
  <c r="F9" i="31"/>
  <c r="J8" i="31"/>
  <c r="F8" i="31"/>
  <c r="X7" i="31"/>
  <c r="X6" i="31"/>
  <c r="X5" i="31"/>
  <c r="X4" i="31"/>
  <c r="X3" i="31"/>
  <c r="X2" i="31"/>
  <c r="X1" i="31"/>
  <c r="G1" i="31" s="1"/>
  <c r="J10" i="31" s="1"/>
  <c r="B34" i="31"/>
  <c r="B43" i="31"/>
  <c r="B31" i="31"/>
  <c r="B37" i="31"/>
  <c r="F23" i="31" l="1"/>
  <c r="E53" i="31" s="1"/>
  <c r="F25" i="31"/>
  <c r="E55" i="31" s="1"/>
  <c r="B41" i="31"/>
  <c r="G41" i="31"/>
  <c r="B40" i="31"/>
  <c r="G40" i="31"/>
  <c r="G44" i="31" l="1"/>
  <c r="G43" i="31"/>
  <c r="F55" i="31" l="1"/>
  <c r="I53" i="31"/>
  <c r="F52" i="31"/>
  <c r="F54" i="31"/>
  <c r="I56" i="31"/>
  <c r="I52" i="31"/>
  <c r="I54" i="31"/>
  <c r="F53" i="31"/>
  <c r="I55" i="31"/>
  <c r="F56" i="31"/>
</calcChain>
</file>

<file path=xl/sharedStrings.xml><?xml version="1.0" encoding="utf-8"?>
<sst xmlns="http://schemas.openxmlformats.org/spreadsheetml/2006/main" count="140" uniqueCount="103">
  <si>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</si>
  <si>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</si>
  <si>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</si>
  <si>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</si>
  <si>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</si>
  <si>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</si>
  <si>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</si>
  <si>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</si>
  <si>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</si>
  <si>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</si>
  <si>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</si>
  <si>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</si>
  <si>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</si>
  <si>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</si>
  <si>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</si>
  <si>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</si>
  <si>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</si>
  <si>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</si>
  <si>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</si>
  <si>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</si>
  <si>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</si>
  <si>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</si>
  <si>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</si>
  <si>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</si>
  <si>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</si>
  <si>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</si>
  <si>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</si>
  <si>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</si>
  <si>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</si>
  <si>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</si>
  <si>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</si>
  <si>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</si>
  <si>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</si>
  <si>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</si>
  <si>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</si>
  <si>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AA-SM-511</t>
  </si>
  <si>
    <t>LIFT AND DRAG FOR INCLINED FLAT PLATES</t>
  </si>
  <si>
    <t xml:space="preserve">Plate Area = </t>
  </si>
  <si>
    <t>in²</t>
  </si>
  <si>
    <t>For flat plate:</t>
  </si>
  <si>
    <t>Side slip angle, a =</t>
  </si>
  <si>
    <r>
      <t>C</t>
    </r>
    <r>
      <rPr>
        <b/>
        <vertAlign val="subscript"/>
        <sz val="10"/>
        <rFont val="Calibri"/>
        <family val="2"/>
        <scheme val="minor"/>
      </rPr>
      <t>L</t>
    </r>
  </si>
  <si>
    <r>
      <t>C</t>
    </r>
    <r>
      <rPr>
        <b/>
        <vertAlign val="subscript"/>
        <sz val="10"/>
        <rFont val="Calibri"/>
        <family val="2"/>
        <scheme val="minor"/>
      </rPr>
      <t>d</t>
    </r>
  </si>
  <si>
    <t>deg</t>
  </si>
  <si>
    <t>rad</t>
  </si>
  <si>
    <t>2 π a</t>
  </si>
  <si>
    <t>1.28 sin(a)</t>
  </si>
  <si>
    <t>knots, Analysis speed</t>
  </si>
  <si>
    <t>Physical Constants</t>
  </si>
  <si>
    <t>Altitude</t>
  </si>
  <si>
    <t>ft</t>
  </si>
  <si>
    <t>T =</t>
  </si>
  <si>
    <t>F, Temperature at altitude</t>
  </si>
  <si>
    <t>F, Sea Level Standard Temperature</t>
  </si>
  <si>
    <t>L =</t>
  </si>
  <si>
    <t>F/ft, Temperature Lapse Rate</t>
  </si>
  <si>
    <t>p =</t>
  </si>
  <si>
    <t>ρ =</t>
  </si>
  <si>
    <t>ft/s, Airspeed</t>
  </si>
  <si>
    <t>q =</t>
  </si>
  <si>
    <t>Limit</t>
  </si>
  <si>
    <t>Drag</t>
  </si>
  <si>
    <t>Lift</t>
  </si>
  <si>
    <t>Total</t>
  </si>
  <si>
    <t>Load</t>
  </si>
  <si>
    <t>Area</t>
  </si>
  <si>
    <t>Angle (deg)</t>
  </si>
  <si>
    <t>(lb)</t>
  </si>
  <si>
    <t>Loads Due to Angle of Attack</t>
  </si>
  <si>
    <r>
      <t>V</t>
    </r>
    <r>
      <rPr>
        <vertAlign val="subscript"/>
        <sz val="10"/>
        <color theme="1"/>
        <rFont val="Calibri"/>
        <family val="2"/>
        <scheme val="minor"/>
      </rPr>
      <t>EAS</t>
    </r>
    <r>
      <rPr>
        <sz val="10"/>
        <rFont val="Calibri"/>
        <family val="2"/>
        <scheme val="minor"/>
      </rPr>
      <t xml:space="preserve"> = </t>
    </r>
  </si>
  <si>
    <r>
      <rPr>
        <sz val="10"/>
        <color theme="1"/>
        <rFont val="Calibri"/>
        <family val="2"/>
        <scheme val="minor"/>
      </rPr>
      <t>r</t>
    </r>
    <r>
      <rPr>
        <vertAlign val="subscript"/>
        <sz val="10"/>
        <color theme="1"/>
        <rFont val="Calibri"/>
        <family val="2"/>
        <scheme val="minor"/>
      </rPr>
      <t>0</t>
    </r>
    <r>
      <rPr>
        <sz val="10"/>
        <rFont val="Calibri"/>
        <family val="2"/>
        <scheme val="minor"/>
      </rPr>
      <t xml:space="preserve"> =</t>
    </r>
  </si>
  <si>
    <r>
      <t>lb/ft</t>
    </r>
    <r>
      <rPr>
        <vertAlign val="superscript"/>
        <sz val="10"/>
        <color theme="1"/>
        <rFont val="Calibri"/>
        <family val="2"/>
        <scheme val="minor"/>
      </rPr>
      <t>2</t>
    </r>
    <r>
      <rPr>
        <sz val="10"/>
        <rFont val="Calibri"/>
        <family val="2"/>
        <scheme val="minor"/>
      </rPr>
      <t>, Sea Level Standard Atmospheric Pressure</t>
    </r>
  </si>
  <si>
    <r>
      <t>T</t>
    </r>
    <r>
      <rPr>
        <vertAlign val="subscript"/>
        <sz val="10"/>
        <color theme="1"/>
        <rFont val="Calibri"/>
        <family val="2"/>
        <scheme val="minor"/>
      </rPr>
      <t>0</t>
    </r>
    <r>
      <rPr>
        <sz val="10"/>
        <rFont val="Calibri"/>
        <family val="2"/>
        <scheme val="minor"/>
      </rPr>
      <t xml:space="preserve"> =</t>
    </r>
  </si>
  <si>
    <r>
      <t>slugs/ft</t>
    </r>
    <r>
      <rPr>
        <vertAlign val="superscript"/>
        <sz val="10"/>
        <rFont val="Calibri"/>
        <family val="2"/>
        <scheme val="minor"/>
      </rPr>
      <t>3</t>
    </r>
    <r>
      <rPr>
        <sz val="10"/>
        <rFont val="Calibri"/>
        <family val="2"/>
        <scheme val="minor"/>
      </rPr>
      <t>, Air Density at Sea Level</t>
    </r>
  </si>
  <si>
    <r>
      <t>lb/ft</t>
    </r>
    <r>
      <rPr>
        <vertAlign val="superscript"/>
        <sz val="10"/>
        <color theme="1"/>
        <rFont val="Calibri"/>
        <family val="2"/>
        <scheme val="minor"/>
      </rPr>
      <t>2</t>
    </r>
    <r>
      <rPr>
        <sz val="10"/>
        <rFont val="Calibri"/>
        <family val="2"/>
        <scheme val="minor"/>
      </rPr>
      <t>. Pressure At Altitude</t>
    </r>
  </si>
  <si>
    <r>
      <t>slugs/ft</t>
    </r>
    <r>
      <rPr>
        <vertAlign val="superscript"/>
        <sz val="10"/>
        <rFont val="Calibri"/>
        <family val="2"/>
        <scheme val="minor"/>
      </rPr>
      <t>3</t>
    </r>
    <r>
      <rPr>
        <sz val="10"/>
        <rFont val="Calibri"/>
        <family val="2"/>
        <scheme val="minor"/>
      </rPr>
      <t>, Air Density at Altitude</t>
    </r>
  </si>
  <si>
    <r>
      <t>V</t>
    </r>
    <r>
      <rPr>
        <vertAlign val="subscript"/>
        <sz val="10"/>
        <color theme="1"/>
        <rFont val="Calibri"/>
        <family val="2"/>
        <scheme val="minor"/>
      </rPr>
      <t>TAS</t>
    </r>
    <r>
      <rPr>
        <sz val="10"/>
        <rFont val="Calibri"/>
        <family val="2"/>
        <scheme val="minor"/>
      </rPr>
      <t xml:space="preserve"> =</t>
    </r>
  </si>
  <si>
    <r>
      <t>lbs/ft</t>
    </r>
    <r>
      <rPr>
        <vertAlign val="superscript"/>
        <sz val="10"/>
        <rFont val="Calibri"/>
        <family val="2"/>
        <scheme val="minor"/>
      </rPr>
      <t>3</t>
    </r>
    <r>
      <rPr>
        <sz val="10"/>
        <rFont val="Calibri"/>
        <family val="2"/>
        <scheme val="minor"/>
      </rPr>
      <t>, Air Density at Altitude</t>
    </r>
  </si>
  <si>
    <r>
      <t>lb/ft</t>
    </r>
    <r>
      <rPr>
        <vertAlign val="superscript"/>
        <sz val="10"/>
        <color theme="1"/>
        <rFont val="Calibri"/>
        <family val="2"/>
        <scheme val="minor"/>
      </rPr>
      <t>2</t>
    </r>
    <r>
      <rPr>
        <sz val="10"/>
        <rFont val="Calibri"/>
        <family val="2"/>
        <scheme val="minor"/>
      </rPr>
      <t>. Dynamic Pressure At Altitude</t>
    </r>
  </si>
  <si>
    <r>
      <t>F</t>
    </r>
    <r>
      <rPr>
        <b/>
        <vertAlign val="subscript"/>
        <sz val="10"/>
        <rFont val="Calibri"/>
        <family val="2"/>
        <scheme val="minor"/>
      </rPr>
      <t>D</t>
    </r>
  </si>
  <si>
    <r>
      <t>F</t>
    </r>
    <r>
      <rPr>
        <b/>
        <vertAlign val="subscript"/>
        <sz val="10"/>
        <rFont val="Calibri"/>
        <family val="2"/>
        <scheme val="minor"/>
      </rPr>
      <t>L</t>
    </r>
  </si>
  <si>
    <r>
      <t>0.5 x C</t>
    </r>
    <r>
      <rPr>
        <vertAlign val="subscript"/>
        <sz val="10"/>
        <rFont val="Calibri"/>
        <family val="2"/>
        <scheme val="minor"/>
      </rPr>
      <t>d</t>
    </r>
    <r>
      <rPr>
        <sz val="10"/>
        <rFont val="Calibri"/>
        <family val="2"/>
        <scheme val="minor"/>
      </rPr>
      <t xml:space="preserve"> x q x A</t>
    </r>
  </si>
  <si>
    <r>
      <t>0.5 x C</t>
    </r>
    <r>
      <rPr>
        <vertAlign val="subscript"/>
        <sz val="10"/>
        <rFont val="Calibri"/>
        <family val="2"/>
        <scheme val="minor"/>
      </rPr>
      <t>L</t>
    </r>
    <r>
      <rPr>
        <sz val="10"/>
        <rFont val="Calibri"/>
        <family val="2"/>
        <scheme val="minor"/>
      </rPr>
      <t xml:space="preserve"> x q x A</t>
    </r>
  </si>
  <si>
    <r>
      <t>(in</t>
    </r>
    <r>
      <rPr>
        <b/>
        <vertAlign val="superscript"/>
        <sz val="10"/>
        <rFont val="Calibri"/>
        <family val="2"/>
        <scheme val="minor"/>
      </rPr>
      <t>2</t>
    </r>
    <r>
      <rPr>
        <b/>
        <sz val="10"/>
        <rFont val="Calibri"/>
        <family val="2"/>
        <scheme val="minor"/>
      </rPr>
      <t>)</t>
    </r>
  </si>
  <si>
    <r>
      <t>(ft</t>
    </r>
    <r>
      <rPr>
        <b/>
        <vertAlign val="superscript"/>
        <sz val="10"/>
        <rFont val="Calibri"/>
        <family val="2"/>
        <scheme val="minor"/>
      </rPr>
      <t>2</t>
    </r>
    <r>
      <rPr>
        <b/>
        <sz val="10"/>
        <rFont val="Calibri"/>
        <family val="2"/>
        <scheme val="minor"/>
      </rPr>
      <t>)</t>
    </r>
  </si>
  <si>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</si>
  <si>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</si>
  <si>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</si>
  <si>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</si>
  <si>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</si>
  <si>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</si>
  <si>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</si>
  <si>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</si>
  <si>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</si>
  <si>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</si>
  <si>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</si>
  <si>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</si>
  <si>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</si>
  <si>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</si>
  <si>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</si>
  <si>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</si>
  <si>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</si>
  <si>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Approximate method for angles of attack less than 30deg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</si>
</sst>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0"/>
    <numFmt numFmtId="167" formatCode="0.0000"/>
  </numFmts>
  <fonts count="28"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color rgb="FF0000FF"/>
      <name val="Calibri"/>
      <family val="2"/>
      <scheme val="minor"/>
    </font>
    <font>
      <sz val="10"/>
      <color rgb="FF0000CC"/>
      <name val="Calibri"/>
      <family val="2"/>
      <scheme val="minor"/>
    </font>
    <font>
      <vertAlign val="subscript"/>
      <sz val="10"/>
      <name val="Calibri"/>
      <family val="2"/>
      <scheme val="minor"/>
    </font>
    <font>
      <b/>
      <sz val="10"/>
      <color indexed="10"/>
      <name val="Calibri"/>
      <family val="2"/>
      <scheme val="minor"/>
    </font>
    <font>
      <sz val="10"/>
      <name val="Calibri"/>
      <family val="2"/>
    </font>
    <font>
      <sz val="8"/>
      <name val="Calibri"/>
      <family val="2"/>
      <scheme val="minor"/>
    </font>
    <font>
      <sz val="10"/>
      <color theme="1"/>
      <name val="Calibri"/>
      <family val="2"/>
      <scheme val="minor"/>
    </font>
    <font>
      <b/>
      <vertAlign val="subscript"/>
      <sz val="10"/>
      <name val="Calibri"/>
      <family val="2"/>
      <scheme val="minor"/>
    </font>
    <font>
      <vertAlign val="subscript"/>
      <sz val="10"/>
      <color theme="1"/>
      <name val="Calibri"/>
      <family val="2"/>
      <scheme val="minor"/>
    </font>
    <font>
      <vertAlign val="superscript"/>
      <sz val="10"/>
      <color theme="1"/>
      <name val="Calibri"/>
      <family val="2"/>
      <scheme val="minor"/>
    </font>
    <font>
      <vertAlign val="superscript"/>
      <sz val="10"/>
      <name val="Calibri"/>
      <family val="2"/>
      <scheme val="minor"/>
    </font>
    <font>
      <b/>
      <vertAlign val="superscript"/>
      <sz val="10"/>
      <name val="Calibri"/>
      <family val="2"/>
      <scheme val="minor"/>
    </font>
    <font>
      <b/>
      <i/>
      <sz val="10"/>
      <name val="Calibri"/>
      <family val="2"/>
      <scheme val="minor"/>
    </font>
    <font>
      <b/>
      <i/>
      <u/>
      <sz val="10"/>
      <color theme="10"/>
      <name val="Calibri"/>
      <family val="2"/>
    </font>
    <font>
      <u/>
      <sz val="10"/>
      <color theme="10"/>
      <name val="Arial"/>
      <family val="2"/>
    </font>
    <font>
      <u/>
      <sz val="10"/>
      <color theme="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6" fillId="0" borderId="0"/>
    <xf numFmtId="0" fontId="26" fillId="0" borderId="0" applyNumberFormat="0" applyFill="0" applyBorder="0" applyAlignment="0" applyProtection="0"/>
  </cellStyleXfs>
  <cellXfs count="101">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13" fillId="0" borderId="0" xfId="0" applyFont="1"/>
    <xf numFmtId="0" fontId="3" fillId="0" borderId="0" xfId="0" applyFont="1" applyAlignment="1">
      <alignment horizontal="right"/>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0" xfId="0" applyFont="1" applyProtection="1">
      <protection locked="0"/>
    </xf>
    <xf numFmtId="0" fontId="15" fillId="0" borderId="0" xfId="0" applyFont="1" applyFill="1" applyAlignment="1" applyProtection="1">
      <alignment horizontal="center"/>
      <protection locked="0"/>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7"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7" fillId="0" borderId="0" xfId="2" applyFont="1" applyAlignment="1">
      <alignment horizontal="center"/>
    </xf>
    <xf numFmtId="1" fontId="17"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0" fontId="3" fillId="0" borderId="0" xfId="0" applyFont="1" applyAlignment="1"/>
    <xf numFmtId="1" fontId="3" fillId="0" borderId="0" xfId="0" applyNumberFormat="1" applyFont="1"/>
    <xf numFmtId="165" fontId="3" fillId="0" borderId="0" xfId="0" applyNumberFormat="1" applyFont="1"/>
    <xf numFmtId="0" fontId="12" fillId="0" borderId="0" xfId="2" applyFont="1" applyAlignment="1">
      <alignment horizontal="center"/>
    </xf>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0" fontId="12" fillId="0" borderId="0" xfId="0" applyFont="1"/>
    <xf numFmtId="165" fontId="3" fillId="0" borderId="0" xfId="2" applyNumberFormat="1" applyFont="1" applyAlignment="1" applyProtection="1">
      <alignment horizontal="center"/>
    </xf>
    <xf numFmtId="1" fontId="3" fillId="0" borderId="0" xfId="2" applyNumberFormat="1" applyFont="1" applyAlignment="1">
      <alignment horizontal="center"/>
    </xf>
    <xf numFmtId="0" fontId="5" fillId="0" borderId="0" xfId="0" applyFont="1" applyAlignment="1">
      <alignment horizontal="left"/>
    </xf>
    <xf numFmtId="0" fontId="3" fillId="0" borderId="0" xfId="2" applyFont="1" applyAlignment="1">
      <alignment horizontal="left"/>
    </xf>
    <xf numFmtId="165" fontId="3" fillId="0" borderId="0" xfId="2" applyNumberFormat="1" applyFont="1" applyFill="1" applyAlignment="1">
      <alignment horizontal="center"/>
    </xf>
    <xf numFmtId="2" fontId="3" fillId="0" borderId="0" xfId="6" applyNumberFormat="1" applyFont="1" applyAlignment="1"/>
    <xf numFmtId="0" fontId="3" fillId="0" borderId="0" xfId="0" applyFont="1" applyAlignment="1">
      <alignment vertical="top"/>
    </xf>
    <xf numFmtId="166" fontId="3" fillId="0" borderId="0" xfId="0" applyNumberFormat="1" applyFont="1"/>
    <xf numFmtId="167" fontId="3" fillId="0" borderId="0" xfId="0" applyNumberFormat="1" applyFont="1"/>
    <xf numFmtId="0" fontId="3" fillId="0" borderId="0" xfId="2" applyFont="1" applyAlignment="1" applyProtection="1">
      <alignment horizontal="center"/>
    </xf>
    <xf numFmtId="166" fontId="17" fillId="0" borderId="0" xfId="6" applyNumberFormat="1" applyFont="1" applyAlignment="1">
      <alignment horizontal="center"/>
    </xf>
    <xf numFmtId="0" fontId="5" fillId="0" borderId="0" xfId="2" quotePrefix="1" applyFont="1" applyAlignment="1">
      <alignment horizontal="right"/>
    </xf>
    <xf numFmtId="165" fontId="3" fillId="0" borderId="0" xfId="6" applyNumberFormat="1" applyFont="1" applyAlignment="1">
      <alignment horizontal="center"/>
    </xf>
    <xf numFmtId="165" fontId="12" fillId="0" borderId="0" xfId="2" applyNumberFormat="1" applyFont="1"/>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24" fillId="0" borderId="0" xfId="0" applyFont="1" applyAlignment="1">
      <alignment horizontal="center"/>
    </xf>
    <xf numFmtId="0" fontId="25" fillId="0" borderId="0" xfId="4" applyFont="1" applyBorder="1" applyAlignment="1" applyProtection="1">
      <alignment horizontal="center"/>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27" fillId="0" borderId="0" xfId="7" applyFont="1" applyBorder="1" applyAlignment="1" applyProtection="1">
      <alignment horizontal="center"/>
    </xf>
    <xf numFmtId="0" fontId="26" fillId="0" borderId="0" xfId="7" applyBorder="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3" fillId="0" borderId="0" xfId="0" applyFont="1" applyAlignment="1">
      <alignment horizontal="left" vertical="top" wrapText="1"/>
    </xf>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438135</xdr:colOff>
      <xdr:row>14</xdr:row>
      <xdr:rowOff>69020</xdr:rowOff>
    </xdr:from>
    <xdr:ext cx="1196945" cy="197248"/>
    <xdr:pic>
      <xdr:nvPicPr>
        <xdr:cNvPr id="94" name="Picture 1025" descr="F_D\, =\, \tfrac12\, \rho\, v^2\, C_d\, A,"/>
        <xdr:cNvPicPr>
          <a:picLocks noChangeAspect="1" noChangeArrowheads="1"/>
        </xdr:cNvPicPr>
      </xdr:nvPicPr>
      <xdr:blipFill>
        <a:blip xmlns:r="http://schemas.openxmlformats.org/officeDocument/2006/relationships" r:embed="rId1" cstate="print"/>
        <a:srcRect/>
        <a:stretch>
          <a:fillRect/>
        </a:stretch>
      </xdr:blipFill>
      <xdr:spPr bwMode="auto">
        <a:xfrm>
          <a:off x="2358375" y="2545520"/>
          <a:ext cx="1196945" cy="197248"/>
        </a:xfrm>
        <a:prstGeom prst="rect">
          <a:avLst/>
        </a:prstGeom>
        <a:noFill/>
      </xdr:spPr>
    </xdr:pic>
    <xdr:clientData/>
  </xdr:oneCellAnchor>
  <xdr:oneCellAnchor>
    <xdr:from>
      <xdr:col>6</xdr:col>
      <xdr:colOff>255721</xdr:colOff>
      <xdr:row>14</xdr:row>
      <xdr:rowOff>76113</xdr:rowOff>
    </xdr:from>
    <xdr:ext cx="920124" cy="197250"/>
    <xdr:pic>
      <xdr:nvPicPr>
        <xdr:cNvPr id="95" name="Picture 94" descr="&#10;L = \tfrac12\rho v^2 A C_L&#10;"/>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50481" y="2552613"/>
          <a:ext cx="920124" cy="1972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40822</xdr:colOff>
      <xdr:row>7</xdr:row>
      <xdr:rowOff>40821</xdr:rowOff>
    </xdr:from>
    <xdr:to>
      <xdr:col>4</xdr:col>
      <xdr:colOff>66675</xdr:colOff>
      <xdr:row>10</xdr:row>
      <xdr:rowOff>145236</xdr:rowOff>
    </xdr:to>
    <xdr:grpSp>
      <xdr:nvGrpSpPr>
        <xdr:cNvPr id="7" name="Group 6"/>
        <xdr:cNvGrpSpPr/>
      </xdr:nvGrpSpPr>
      <xdr:grpSpPr>
        <a:xfrm>
          <a:off x="40822" y="1260021"/>
          <a:ext cx="2562224" cy="626929"/>
          <a:chOff x="40822" y="1267641"/>
          <a:chExt cx="2570933" cy="630195"/>
        </a:xfrm>
      </xdr:grpSpPr>
      <xdr:pic>
        <xdr:nvPicPr>
          <xdr:cNvPr id="8" name="Picture 7">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9" name="Picture 8"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88" customWidth="1"/>
    <col min="18" max="19" width="5.33203125" style="89" customWidth="1"/>
    <col min="20" max="25" width="9.109375" style="91"/>
    <col min="26" max="16384" width="9.109375" style="20"/>
  </cols>
  <sheetData>
    <row r="1" spans="1:25" s="5" customFormat="1" ht="13.8" x14ac:dyDescent="0.3">
      <c r="A1" s="1"/>
      <c r="B1" s="2" t="s">
        <v>1</v>
      </c>
      <c r="C1" s="3" t="s">
        <v>0</v>
      </c>
      <c r="D1" s="1"/>
      <c r="E1" s="1"/>
      <c r="F1" s="2" t="s">
        <v>11</v>
      </c>
      <c r="G1" s="4"/>
      <c r="H1" s="1"/>
      <c r="I1" s="1"/>
      <c r="J1" s="1"/>
      <c r="K1" s="1"/>
      <c r="M1" s="84"/>
      <c r="N1" s="84"/>
      <c r="O1" s="84"/>
      <c r="P1" s="84"/>
      <c r="Q1" s="84"/>
      <c r="R1" s="84"/>
      <c r="S1" s="84"/>
      <c r="T1" s="85"/>
      <c r="U1" s="85"/>
      <c r="V1" s="85"/>
      <c r="W1" s="86"/>
      <c r="X1" s="87"/>
      <c r="Y1" s="85"/>
    </row>
    <row r="2" spans="1:25" s="5" customFormat="1" ht="13.8" x14ac:dyDescent="0.3">
      <c r="A2" s="1"/>
      <c r="B2" s="2" t="s">
        <v>2</v>
      </c>
      <c r="C2" s="3" t="s">
        <v>10</v>
      </c>
      <c r="D2" s="1"/>
      <c r="E2" s="1"/>
      <c r="F2" s="2" t="s">
        <v>5</v>
      </c>
      <c r="G2" s="3"/>
      <c r="H2" s="1"/>
      <c r="I2" s="1"/>
      <c r="J2" s="1"/>
      <c r="K2" s="1"/>
      <c r="M2" s="84"/>
      <c r="N2" s="84"/>
      <c r="O2" s="84"/>
      <c r="P2" s="84"/>
      <c r="Q2" s="84"/>
      <c r="R2" s="84"/>
      <c r="S2" s="84"/>
      <c r="T2" s="85"/>
      <c r="U2" s="85"/>
      <c r="V2" s="85"/>
      <c r="W2" s="86"/>
      <c r="X2" s="87"/>
      <c r="Y2" s="85"/>
    </row>
    <row r="3" spans="1:25" s="5" customFormat="1" ht="13.8" x14ac:dyDescent="0.3">
      <c r="A3" s="1"/>
      <c r="B3" s="2" t="s">
        <v>3</v>
      </c>
      <c r="C3" s="10"/>
      <c r="D3" s="1"/>
      <c r="E3" s="1"/>
      <c r="F3" s="2" t="s">
        <v>4</v>
      </c>
      <c r="G3" s="3"/>
      <c r="H3" s="1"/>
      <c r="I3" s="1"/>
      <c r="J3" s="1"/>
      <c r="K3" s="1"/>
      <c r="M3" s="84"/>
      <c r="N3" s="84"/>
      <c r="O3" s="84"/>
      <c r="P3" s="84"/>
      <c r="Q3" s="84"/>
      <c r="R3" s="84"/>
      <c r="S3" s="84"/>
      <c r="T3" s="85"/>
      <c r="U3" s="85"/>
      <c r="V3" s="85"/>
      <c r="W3" s="86"/>
      <c r="X3" s="87"/>
      <c r="Y3" s="85"/>
    </row>
    <row r="4" spans="1:25" s="5" customFormat="1" ht="13.8" x14ac:dyDescent="0.3">
      <c r="A4" s="1"/>
      <c r="B4" s="2" t="s">
        <v>24</v>
      </c>
      <c r="C4" s="4"/>
      <c r="D4" s="1"/>
      <c r="E4" s="1"/>
      <c r="F4" s="2" t="s">
        <v>25</v>
      </c>
      <c r="G4" s="3" t="s">
        <v>26</v>
      </c>
      <c r="H4" s="1"/>
      <c r="I4" s="1"/>
      <c r="J4" s="1"/>
      <c r="K4" s="1"/>
      <c r="M4" s="84"/>
      <c r="N4" s="84"/>
      <c r="O4" s="84"/>
      <c r="P4" s="84"/>
      <c r="Q4" s="88"/>
      <c r="R4" s="89"/>
      <c r="S4" s="89"/>
      <c r="T4" s="85"/>
      <c r="U4" s="85"/>
      <c r="V4" s="85"/>
      <c r="W4" s="86"/>
      <c r="X4" s="87"/>
      <c r="Y4" s="85"/>
    </row>
    <row r="5" spans="1:25" s="5" customFormat="1" ht="13.8" x14ac:dyDescent="0.3">
      <c r="A5" s="1"/>
      <c r="B5" s="2" t="s">
        <v>27</v>
      </c>
      <c r="C5" s="4"/>
      <c r="D5" s="1"/>
      <c r="E5" s="2"/>
      <c r="F5" s="1"/>
      <c r="G5" s="1"/>
      <c r="H5" s="1"/>
      <c r="I5" s="1"/>
      <c r="J5" s="1"/>
      <c r="K5" s="1"/>
      <c r="M5" s="84"/>
      <c r="N5" s="84"/>
      <c r="O5" s="84"/>
      <c r="P5" s="84"/>
      <c r="Q5" s="88"/>
      <c r="R5" s="89"/>
      <c r="S5" s="89"/>
      <c r="T5" s="85"/>
      <c r="U5" s="85"/>
      <c r="V5" s="85"/>
      <c r="W5" s="86"/>
      <c r="X5" s="87"/>
      <c r="Y5" s="85"/>
    </row>
    <row r="6" spans="1:25" s="5" customFormat="1" ht="13.8" x14ac:dyDescent="0.3">
      <c r="A6" s="1"/>
      <c r="B6" s="1" t="s">
        <v>7</v>
      </c>
      <c r="C6" s="13"/>
      <c r="D6" s="1"/>
      <c r="E6" s="1"/>
      <c r="F6" s="1"/>
      <c r="G6" s="1"/>
      <c r="H6" s="1"/>
      <c r="I6" s="1"/>
      <c r="J6" s="1"/>
      <c r="K6" s="1"/>
      <c r="M6" s="84"/>
      <c r="N6" s="84"/>
      <c r="O6" s="84"/>
      <c r="P6" s="84"/>
      <c r="Q6" s="88"/>
      <c r="R6" s="89"/>
      <c r="S6" s="89"/>
      <c r="T6" s="85"/>
      <c r="U6" s="85"/>
      <c r="V6" s="85"/>
      <c r="W6" s="86"/>
      <c r="X6" s="87"/>
      <c r="Y6" s="85"/>
    </row>
    <row r="7" spans="1:25" s="5" customFormat="1" ht="13.8" x14ac:dyDescent="0.3">
      <c r="A7" s="1"/>
      <c r="B7" s="1"/>
      <c r="C7" s="1"/>
      <c r="D7" s="1"/>
      <c r="E7" s="1"/>
      <c r="F7" s="1"/>
      <c r="G7" s="1"/>
      <c r="H7" s="1"/>
      <c r="I7" s="1"/>
      <c r="J7" s="1"/>
      <c r="K7" s="1"/>
      <c r="M7" s="84"/>
      <c r="N7" s="84"/>
      <c r="O7" s="84"/>
      <c r="P7" s="84"/>
      <c r="Q7" s="88"/>
      <c r="R7" s="89"/>
      <c r="S7" s="89"/>
      <c r="T7" s="85"/>
      <c r="U7" s="85"/>
      <c r="V7" s="85"/>
      <c r="W7" s="86"/>
      <c r="X7" s="87"/>
      <c r="Y7" s="85"/>
    </row>
    <row r="8" spans="1:25" s="5" customFormat="1" ht="13.8" x14ac:dyDescent="0.3">
      <c r="A8" s="14"/>
      <c r="E8" s="7"/>
      <c r="F8" s="8"/>
      <c r="H8" s="15"/>
      <c r="I8" s="7"/>
      <c r="J8" s="16"/>
      <c r="K8" s="17"/>
      <c r="L8" s="18"/>
      <c r="M8" s="84"/>
      <c r="N8" s="84"/>
      <c r="O8" s="84"/>
      <c r="P8" s="84"/>
      <c r="Q8" s="88"/>
      <c r="R8" s="89"/>
      <c r="S8" s="89"/>
      <c r="T8" s="85"/>
      <c r="U8" s="85"/>
      <c r="V8" s="85"/>
      <c r="W8" s="85"/>
      <c r="X8" s="85"/>
      <c r="Y8" s="85"/>
    </row>
    <row r="9" spans="1:25" s="5" customFormat="1" ht="13.8" x14ac:dyDescent="0.3">
      <c r="E9" s="7"/>
      <c r="F9" s="15"/>
      <c r="H9" s="15"/>
      <c r="I9" s="7"/>
      <c r="J9" s="17"/>
      <c r="K9" s="17"/>
      <c r="L9" s="18"/>
      <c r="M9" s="84"/>
      <c r="N9" s="84"/>
      <c r="O9" s="84"/>
      <c r="P9" s="84"/>
      <c r="Q9" s="88"/>
      <c r="R9" s="89"/>
      <c r="S9" s="89"/>
      <c r="T9" s="85"/>
      <c r="U9" s="85"/>
      <c r="V9" s="85"/>
      <c r="W9" s="85"/>
      <c r="X9" s="85"/>
      <c r="Y9" s="85"/>
    </row>
    <row r="10" spans="1:25" s="5" customFormat="1" ht="13.8" x14ac:dyDescent="0.3">
      <c r="E10" s="7"/>
      <c r="F10" s="15"/>
      <c r="H10" s="15"/>
      <c r="I10" s="7"/>
      <c r="J10" s="8"/>
      <c r="K10" s="15"/>
      <c r="L10" s="18"/>
      <c r="M10" s="84"/>
      <c r="N10" s="84"/>
      <c r="O10" s="84"/>
      <c r="P10" s="84"/>
      <c r="Q10" s="88"/>
      <c r="R10" s="89"/>
      <c r="S10" s="89"/>
      <c r="T10" s="85"/>
      <c r="U10" s="85"/>
      <c r="V10" s="85"/>
      <c r="W10" s="85"/>
      <c r="X10" s="85"/>
      <c r="Y10" s="85"/>
    </row>
    <row r="11" spans="1:25" s="5" customFormat="1" ht="13.8" x14ac:dyDescent="0.3">
      <c r="E11" s="7"/>
      <c r="F11" s="15"/>
      <c r="I11" s="19"/>
      <c r="J11" s="8"/>
      <c r="M11" s="84"/>
      <c r="N11" s="84"/>
      <c r="O11" s="84"/>
      <c r="P11" s="84"/>
      <c r="Q11" s="84"/>
      <c r="R11" s="84"/>
      <c r="S11" s="84"/>
      <c r="T11" s="85"/>
      <c r="U11" s="85"/>
      <c r="V11" s="85"/>
      <c r="W11" s="85"/>
      <c r="X11" s="85"/>
      <c r="Y11" s="85"/>
    </row>
    <row r="12" spans="1:25" x14ac:dyDescent="0.3">
      <c r="C12" s="21" t="str">
        <f>G4</f>
        <v>IMPORTANT INFORMATION</v>
      </c>
      <c r="M12" s="84"/>
      <c r="N12" s="84"/>
      <c r="O12" s="84"/>
      <c r="P12" s="84"/>
      <c r="Q12" s="90"/>
      <c r="R12" s="90"/>
      <c r="S12" s="90"/>
    </row>
    <row r="13" spans="1:25" s="5" customFormat="1" ht="13.8" x14ac:dyDescent="0.3">
      <c r="M13" s="84"/>
      <c r="N13" s="84"/>
      <c r="O13" s="84"/>
      <c r="P13" s="84"/>
      <c r="Q13" s="84"/>
      <c r="R13" s="84"/>
      <c r="S13" s="84"/>
      <c r="T13" s="85"/>
      <c r="U13" s="85"/>
      <c r="V13" s="85"/>
      <c r="W13" s="85"/>
      <c r="X13" s="85"/>
      <c r="Y13" s="85"/>
    </row>
    <row r="14" spans="1:25" s="5" customFormat="1" ht="13.8" x14ac:dyDescent="0.3">
      <c r="B14" s="22" t="s">
        <v>31</v>
      </c>
      <c r="M14" s="84"/>
      <c r="N14" s="84"/>
      <c r="O14" s="84"/>
      <c r="P14" s="84"/>
      <c r="Q14" s="84"/>
      <c r="R14" s="84"/>
      <c r="S14" s="84"/>
      <c r="T14" s="85"/>
      <c r="U14" s="85"/>
      <c r="V14" s="85"/>
      <c r="W14" s="85"/>
      <c r="X14" s="85"/>
      <c r="Y14" s="85"/>
    </row>
    <row r="15" spans="1:25" s="5" customFormat="1" ht="13.8" x14ac:dyDescent="0.3">
      <c r="A15" s="23"/>
      <c r="K15" s="23"/>
      <c r="M15" s="88"/>
      <c r="N15" s="88"/>
      <c r="O15" s="88"/>
      <c r="P15" s="88"/>
      <c r="Q15" s="88"/>
      <c r="R15" s="89"/>
      <c r="S15" s="89"/>
      <c r="T15" s="85"/>
      <c r="U15" s="85"/>
      <c r="V15" s="85"/>
      <c r="W15" s="85"/>
      <c r="X15" s="85"/>
      <c r="Y15" s="85"/>
    </row>
    <row r="16" spans="1:25" s="5" customFormat="1" ht="12.75" customHeight="1" x14ac:dyDescent="0.3">
      <c r="B16" s="97" t="s">
        <v>89</v>
      </c>
      <c r="C16" s="97"/>
      <c r="D16" s="97"/>
      <c r="E16" s="97"/>
      <c r="F16" s="97"/>
      <c r="G16" s="97"/>
      <c r="H16" s="97"/>
      <c r="I16" s="97"/>
      <c r="J16" s="97"/>
      <c r="M16" s="88"/>
      <c r="N16" s="88"/>
      <c r="O16" s="88"/>
      <c r="P16" s="88"/>
      <c r="Q16" s="88"/>
      <c r="R16" s="89"/>
      <c r="S16" s="89"/>
      <c r="T16" s="85"/>
      <c r="U16" s="85"/>
      <c r="V16" s="85"/>
      <c r="W16" s="85"/>
      <c r="X16" s="85"/>
      <c r="Y16" s="85"/>
    </row>
    <row r="17" spans="1:25" s="5" customFormat="1" ht="13.8" x14ac:dyDescent="0.3">
      <c r="B17" s="97"/>
      <c r="C17" s="97"/>
      <c r="D17" s="97"/>
      <c r="E17" s="97"/>
      <c r="F17" s="97"/>
      <c r="G17" s="97"/>
      <c r="H17" s="97"/>
      <c r="I17" s="97"/>
      <c r="J17" s="97"/>
      <c r="M17" s="88"/>
      <c r="N17" s="88"/>
      <c r="O17" s="88"/>
      <c r="P17" s="88"/>
      <c r="Q17" s="88"/>
      <c r="R17" s="89"/>
      <c r="S17" s="89"/>
      <c r="T17" s="85"/>
      <c r="U17" s="85"/>
      <c r="V17" s="85"/>
      <c r="W17" s="85"/>
      <c r="X17" s="85"/>
      <c r="Y17" s="85"/>
    </row>
    <row r="18" spans="1:25" s="5" customFormat="1" ht="13.8" x14ac:dyDescent="0.3">
      <c r="B18" s="97"/>
      <c r="C18" s="97"/>
      <c r="D18" s="97"/>
      <c r="E18" s="97"/>
      <c r="F18" s="97"/>
      <c r="G18" s="97"/>
      <c r="H18" s="97"/>
      <c r="I18" s="97"/>
      <c r="J18" s="97"/>
      <c r="M18" s="88"/>
      <c r="N18" s="88"/>
      <c r="O18" s="88"/>
      <c r="P18" s="88"/>
      <c r="Q18" s="88"/>
      <c r="R18" s="89"/>
      <c r="S18" s="89"/>
      <c r="T18" s="85"/>
      <c r="U18" s="85"/>
      <c r="V18" s="85"/>
      <c r="W18" s="85"/>
      <c r="X18" s="85"/>
      <c r="Y18" s="85"/>
    </row>
    <row r="19" spans="1:25" s="5" customFormat="1" ht="13.8" x14ac:dyDescent="0.3">
      <c r="B19" s="97"/>
      <c r="C19" s="97"/>
      <c r="D19" s="97"/>
      <c r="E19" s="97"/>
      <c r="F19" s="97"/>
      <c r="G19" s="97"/>
      <c r="H19" s="97"/>
      <c r="I19" s="97"/>
      <c r="J19" s="97"/>
      <c r="M19" s="88"/>
      <c r="N19" s="88"/>
      <c r="O19" s="88"/>
      <c r="P19" s="88"/>
      <c r="Q19" s="88"/>
      <c r="R19" s="89"/>
      <c r="S19" s="89"/>
      <c r="T19" s="85"/>
      <c r="U19" s="85"/>
      <c r="V19" s="85"/>
      <c r="W19" s="85"/>
      <c r="X19" s="85"/>
      <c r="Y19" s="85"/>
    </row>
    <row r="20" spans="1:25" s="5" customFormat="1" ht="12.75" customHeight="1" x14ac:dyDescent="0.3">
      <c r="A20" s="23"/>
      <c r="B20" s="24" t="s">
        <v>87</v>
      </c>
      <c r="C20" s="23"/>
      <c r="D20" s="23"/>
      <c r="E20" s="23"/>
      <c r="F20" s="23"/>
      <c r="G20" s="23"/>
      <c r="H20" s="23"/>
      <c r="I20" s="23"/>
      <c r="J20" s="23"/>
      <c r="K20" s="23"/>
      <c r="M20" s="88"/>
      <c r="N20" s="88"/>
      <c r="O20" s="88"/>
      <c r="P20" s="88"/>
      <c r="Q20" s="88"/>
      <c r="R20" s="89"/>
      <c r="S20" s="89"/>
      <c r="T20" s="85"/>
      <c r="U20" s="85"/>
      <c r="V20" s="85"/>
      <c r="W20" s="85"/>
      <c r="X20" s="85"/>
      <c r="Y20" s="85"/>
    </row>
    <row r="21" spans="1:25" s="5" customFormat="1" ht="13.8" x14ac:dyDescent="0.3">
      <c r="A21" s="23"/>
      <c r="B21" s="24"/>
      <c r="C21" s="23"/>
      <c r="D21" s="23"/>
      <c r="E21" s="23"/>
      <c r="F21" s="23"/>
      <c r="G21" s="23"/>
      <c r="H21" s="23"/>
      <c r="I21" s="23"/>
      <c r="J21" s="23"/>
      <c r="K21" s="23"/>
      <c r="M21" s="88"/>
      <c r="N21" s="88"/>
      <c r="O21" s="88"/>
      <c r="P21" s="88"/>
      <c r="Q21" s="88"/>
      <c r="R21" s="89"/>
      <c r="S21" s="89"/>
      <c r="T21" s="85"/>
      <c r="U21" s="85"/>
      <c r="V21" s="85"/>
      <c r="W21" s="85"/>
      <c r="X21" s="85"/>
      <c r="Y21" s="85"/>
    </row>
    <row r="22" spans="1:25" s="5" customFormat="1" ht="13.8" x14ac:dyDescent="0.3">
      <c r="A22" s="23"/>
      <c r="B22" s="97" t="s">
        <v>90</v>
      </c>
      <c r="C22" s="97"/>
      <c r="D22" s="97"/>
      <c r="E22" s="97"/>
      <c r="F22" s="97"/>
      <c r="G22" s="97"/>
      <c r="H22" s="97"/>
      <c r="I22" s="97"/>
      <c r="J22" s="97"/>
      <c r="K22" s="23"/>
      <c r="M22" s="88"/>
      <c r="N22" s="88"/>
      <c r="O22" s="88"/>
      <c r="P22" s="88"/>
      <c r="Q22" s="88"/>
      <c r="R22" s="89"/>
      <c r="S22" s="89"/>
      <c r="T22" s="85"/>
      <c r="U22" s="85"/>
      <c r="V22" s="85"/>
      <c r="W22" s="85"/>
      <c r="X22" s="85"/>
      <c r="Y22" s="85"/>
    </row>
    <row r="23" spans="1:25" s="5" customFormat="1" ht="13.8" x14ac:dyDescent="0.3">
      <c r="A23" s="23"/>
      <c r="B23" s="97"/>
      <c r="C23" s="97"/>
      <c r="D23" s="97"/>
      <c r="E23" s="97"/>
      <c r="F23" s="97"/>
      <c r="G23" s="97"/>
      <c r="H23" s="97"/>
      <c r="I23" s="97"/>
      <c r="J23" s="97"/>
      <c r="K23" s="23"/>
      <c r="M23" s="88"/>
      <c r="N23" s="88"/>
      <c r="O23" s="88"/>
      <c r="P23" s="88"/>
      <c r="Q23" s="88"/>
      <c r="R23" s="89"/>
      <c r="S23" s="92"/>
      <c r="T23" s="85"/>
      <c r="U23" s="85"/>
      <c r="V23" s="85"/>
      <c r="W23" s="85"/>
      <c r="X23" s="85"/>
      <c r="Y23" s="85"/>
    </row>
    <row r="24" spans="1:25" s="5" customFormat="1" ht="13.8" x14ac:dyDescent="0.3">
      <c r="A24" s="23"/>
      <c r="B24" s="97"/>
      <c r="C24" s="97"/>
      <c r="D24" s="97"/>
      <c r="E24" s="97"/>
      <c r="F24" s="97"/>
      <c r="G24" s="97"/>
      <c r="H24" s="97"/>
      <c r="I24" s="97"/>
      <c r="J24" s="97"/>
      <c r="K24" s="23"/>
      <c r="M24" s="88"/>
      <c r="N24" s="88"/>
      <c r="O24" s="88"/>
      <c r="P24" s="88"/>
      <c r="Q24" s="88"/>
      <c r="R24" s="89"/>
      <c r="S24" s="92"/>
      <c r="T24" s="85"/>
      <c r="U24" s="85"/>
      <c r="V24" s="85"/>
      <c r="W24" s="85"/>
      <c r="X24" s="85"/>
      <c r="Y24" s="85"/>
    </row>
    <row r="25" spans="1:25" s="5" customFormat="1" ht="12.75" customHeight="1" x14ac:dyDescent="0.3">
      <c r="A25" s="23"/>
      <c r="B25" s="94"/>
      <c r="C25" s="94"/>
      <c r="D25" s="94"/>
      <c r="E25" s="94"/>
      <c r="F25" s="95" t="s">
        <v>91</v>
      </c>
      <c r="G25" s="94"/>
      <c r="H25" s="94"/>
      <c r="I25" s="94"/>
      <c r="J25" s="94"/>
      <c r="K25" s="23"/>
      <c r="M25" s="88"/>
      <c r="N25" s="88"/>
      <c r="O25" s="88"/>
      <c r="P25" s="88"/>
      <c r="Q25" s="88"/>
      <c r="R25" s="89"/>
      <c r="S25" s="89"/>
      <c r="T25" s="85"/>
      <c r="U25" s="85"/>
      <c r="V25" s="85"/>
      <c r="W25" s="85"/>
      <c r="X25" s="85"/>
      <c r="Y25" s="85"/>
    </row>
    <row r="26" spans="1:25" s="5" customFormat="1" ht="13.8" x14ac:dyDescent="0.3">
      <c r="A26" s="23"/>
      <c r="B26" s="97" t="s">
        <v>92</v>
      </c>
      <c r="C26" s="97"/>
      <c r="D26" s="97"/>
      <c r="E26" s="97"/>
      <c r="F26" s="97"/>
      <c r="G26" s="97"/>
      <c r="H26" s="97"/>
      <c r="I26" s="97"/>
      <c r="J26" s="97"/>
      <c r="K26" s="23"/>
      <c r="M26" s="88"/>
      <c r="N26" s="88"/>
      <c r="O26" s="88"/>
      <c r="P26" s="88"/>
      <c r="Q26" s="88"/>
      <c r="R26" s="89"/>
      <c r="S26" s="89"/>
      <c r="T26" s="85"/>
      <c r="U26" s="85"/>
      <c r="V26" s="85"/>
      <c r="W26" s="85"/>
      <c r="X26" s="85"/>
      <c r="Y26" s="85"/>
    </row>
    <row r="27" spans="1:25" s="5" customFormat="1" ht="13.8" x14ac:dyDescent="0.3">
      <c r="A27" s="23"/>
      <c r="B27" s="97"/>
      <c r="C27" s="97"/>
      <c r="D27" s="97"/>
      <c r="E27" s="97"/>
      <c r="F27" s="97"/>
      <c r="G27" s="97"/>
      <c r="H27" s="97"/>
      <c r="I27" s="97"/>
      <c r="J27" s="97"/>
      <c r="K27" s="23"/>
      <c r="M27" s="88"/>
      <c r="N27" s="88"/>
      <c r="O27" s="88"/>
      <c r="P27" s="88"/>
      <c r="Q27" s="88"/>
      <c r="R27" s="89"/>
      <c r="S27" s="89"/>
      <c r="T27" s="85"/>
      <c r="U27" s="85"/>
      <c r="V27" s="85"/>
      <c r="W27" s="85"/>
      <c r="X27" s="85"/>
      <c r="Y27" s="85"/>
    </row>
    <row r="28" spans="1:25" s="5" customFormat="1" ht="13.8" x14ac:dyDescent="0.3">
      <c r="A28" s="23"/>
      <c r="B28" s="94"/>
      <c r="C28" s="94"/>
      <c r="D28" s="94"/>
      <c r="E28" s="94"/>
      <c r="F28" s="94"/>
      <c r="G28" s="94"/>
      <c r="H28" s="94"/>
      <c r="I28" s="94"/>
      <c r="J28" s="94"/>
      <c r="K28" s="23"/>
      <c r="M28" s="88"/>
      <c r="N28" s="88"/>
      <c r="O28" s="88"/>
      <c r="P28" s="88"/>
      <c r="Q28" s="88"/>
      <c r="R28" s="89"/>
      <c r="S28" s="89"/>
      <c r="T28" s="85"/>
      <c r="U28" s="85"/>
      <c r="V28" s="85"/>
      <c r="W28" s="85"/>
      <c r="X28" s="85"/>
      <c r="Y28" s="85"/>
    </row>
    <row r="29" spans="1:25" s="5" customFormat="1" ht="13.8" x14ac:dyDescent="0.3">
      <c r="A29" s="23"/>
      <c r="B29" s="97" t="s">
        <v>93</v>
      </c>
      <c r="C29" s="97"/>
      <c r="D29" s="97"/>
      <c r="E29" s="97"/>
      <c r="F29" s="97"/>
      <c r="G29" s="97"/>
      <c r="H29" s="97"/>
      <c r="I29" s="97"/>
      <c r="J29" s="97"/>
      <c r="K29" s="23"/>
      <c r="M29" s="88"/>
      <c r="N29" s="88"/>
      <c r="O29" s="88"/>
      <c r="P29" s="88"/>
      <c r="Q29" s="88"/>
      <c r="R29" s="89"/>
      <c r="S29" s="89"/>
      <c r="T29" s="85"/>
      <c r="U29" s="85"/>
      <c r="V29" s="85"/>
      <c r="W29" s="85"/>
      <c r="X29" s="85"/>
      <c r="Y29" s="85"/>
    </row>
    <row r="30" spans="1:25" s="5" customFormat="1" ht="13.8" x14ac:dyDescent="0.3">
      <c r="A30" s="23"/>
      <c r="B30" s="97"/>
      <c r="C30" s="97"/>
      <c r="D30" s="97"/>
      <c r="E30" s="97"/>
      <c r="F30" s="97"/>
      <c r="G30" s="97"/>
      <c r="H30" s="97"/>
      <c r="I30" s="97"/>
      <c r="J30" s="97"/>
      <c r="K30" s="23"/>
      <c r="M30" s="88"/>
      <c r="N30" s="88"/>
      <c r="O30" s="88"/>
      <c r="P30" s="88"/>
      <c r="Q30" s="88"/>
      <c r="R30" s="89"/>
      <c r="S30" s="89"/>
      <c r="T30" s="85"/>
      <c r="U30" s="85"/>
      <c r="V30" s="85"/>
      <c r="W30" s="85"/>
      <c r="X30" s="85"/>
      <c r="Y30" s="85"/>
    </row>
    <row r="31" spans="1:25" s="5" customFormat="1" ht="12.75" customHeight="1" x14ac:dyDescent="0.3">
      <c r="A31" s="23"/>
      <c r="B31" s="97"/>
      <c r="C31" s="97"/>
      <c r="D31" s="97"/>
      <c r="E31" s="97"/>
      <c r="F31" s="97"/>
      <c r="G31" s="97"/>
      <c r="H31" s="97"/>
      <c r="I31" s="97"/>
      <c r="J31" s="97"/>
      <c r="K31" s="23"/>
      <c r="M31" s="88"/>
      <c r="N31" s="88"/>
      <c r="O31" s="88"/>
      <c r="P31" s="88"/>
      <c r="Q31" s="88"/>
      <c r="R31" s="89"/>
      <c r="S31" s="89"/>
      <c r="T31" s="85"/>
      <c r="U31" s="85"/>
      <c r="V31" s="85"/>
      <c r="W31" s="85"/>
      <c r="X31" s="85"/>
      <c r="Y31" s="85"/>
    </row>
    <row r="32" spans="1:25" s="5" customFormat="1" ht="13.8" x14ac:dyDescent="0.3">
      <c r="A32" s="23"/>
      <c r="B32" s="97"/>
      <c r="C32" s="97"/>
      <c r="D32" s="97"/>
      <c r="E32" s="97"/>
      <c r="F32" s="97"/>
      <c r="G32" s="97"/>
      <c r="H32" s="97"/>
      <c r="I32" s="97"/>
      <c r="J32" s="97"/>
      <c r="K32" s="23"/>
      <c r="M32" s="88"/>
      <c r="N32" s="88"/>
      <c r="O32" s="88"/>
      <c r="P32" s="88"/>
      <c r="Q32" s="88"/>
      <c r="R32" s="89"/>
      <c r="S32" s="89"/>
      <c r="T32" s="85"/>
      <c r="U32" s="85"/>
      <c r="V32" s="85"/>
      <c r="W32" s="85"/>
      <c r="X32" s="85"/>
      <c r="Y32" s="85"/>
    </row>
    <row r="33" spans="1:25" s="5" customFormat="1" ht="12.75" customHeight="1" x14ac:dyDescent="0.3">
      <c r="A33" s="23"/>
      <c r="B33" s="97"/>
      <c r="C33" s="97"/>
      <c r="D33" s="97"/>
      <c r="E33" s="97"/>
      <c r="F33" s="97"/>
      <c r="G33" s="97"/>
      <c r="H33" s="97"/>
      <c r="I33" s="97"/>
      <c r="J33" s="97"/>
      <c r="K33" s="23"/>
      <c r="M33" s="88"/>
      <c r="N33" s="88"/>
      <c r="O33" s="88"/>
      <c r="P33" s="88"/>
      <c r="Q33" s="88"/>
      <c r="R33" s="89"/>
      <c r="S33" s="89"/>
      <c r="T33" s="85"/>
      <c r="U33" s="85"/>
      <c r="V33" s="85"/>
      <c r="W33" s="85"/>
      <c r="X33" s="85"/>
      <c r="Y33" s="85"/>
    </row>
    <row r="34" spans="1:25" s="5" customFormat="1" ht="13.8" x14ac:dyDescent="0.3">
      <c r="A34" s="23"/>
      <c r="B34" s="94"/>
      <c r="C34" s="94"/>
      <c r="D34" s="99" t="s">
        <v>32</v>
      </c>
      <c r="E34" s="99"/>
      <c r="F34" s="99"/>
      <c r="G34" s="99"/>
      <c r="H34" s="99"/>
      <c r="I34" s="94"/>
      <c r="J34" s="94"/>
      <c r="K34" s="23"/>
      <c r="M34" s="88"/>
      <c r="N34" s="88"/>
      <c r="O34" s="88"/>
      <c r="P34" s="88"/>
      <c r="Q34" s="88"/>
      <c r="R34" s="89"/>
      <c r="S34" s="92"/>
      <c r="T34" s="85"/>
      <c r="U34" s="85"/>
      <c r="V34" s="85"/>
      <c r="W34" s="85"/>
      <c r="X34" s="85"/>
      <c r="Y34" s="85"/>
    </row>
    <row r="35" spans="1:25" s="5" customFormat="1" ht="13.8" x14ac:dyDescent="0.3">
      <c r="A35" s="23"/>
      <c r="B35" s="23"/>
      <c r="C35" s="23"/>
      <c r="I35" s="23"/>
      <c r="J35" s="23"/>
      <c r="K35" s="23"/>
      <c r="M35" s="88"/>
      <c r="N35" s="88"/>
      <c r="O35" s="88"/>
      <c r="P35" s="88"/>
      <c r="Q35" s="88"/>
      <c r="R35" s="89"/>
      <c r="S35" s="92"/>
      <c r="T35" s="85"/>
      <c r="U35" s="85"/>
      <c r="V35" s="85"/>
      <c r="W35" s="85"/>
      <c r="X35" s="85"/>
      <c r="Y35" s="85"/>
    </row>
    <row r="36" spans="1:25" s="5" customFormat="1" ht="12.75" customHeight="1" x14ac:dyDescent="0.3">
      <c r="A36" s="23"/>
      <c r="B36" s="24" t="s">
        <v>33</v>
      </c>
      <c r="C36" s="23"/>
      <c r="D36" s="23"/>
      <c r="E36" s="23"/>
      <c r="F36" s="93"/>
      <c r="G36" s="23"/>
      <c r="H36" s="23"/>
      <c r="I36" s="23"/>
      <c r="J36" s="23"/>
      <c r="K36" s="23"/>
      <c r="M36" s="88"/>
      <c r="N36" s="88"/>
      <c r="O36" s="88"/>
      <c r="P36" s="88"/>
      <c r="Q36" s="88"/>
      <c r="R36" s="89"/>
      <c r="S36" s="89"/>
      <c r="T36" s="85"/>
      <c r="U36" s="85"/>
      <c r="V36" s="85"/>
      <c r="W36" s="85"/>
      <c r="X36" s="85"/>
      <c r="Y36" s="85"/>
    </row>
    <row r="37" spans="1:25" s="5" customFormat="1" ht="13.8" x14ac:dyDescent="0.3">
      <c r="A37" s="23"/>
      <c r="B37" s="24"/>
      <c r="C37" s="23"/>
      <c r="D37" s="23"/>
      <c r="E37" s="23"/>
      <c r="F37" s="93"/>
      <c r="G37" s="23"/>
      <c r="H37" s="23"/>
      <c r="I37" s="23"/>
      <c r="J37" s="23"/>
      <c r="K37" s="23"/>
      <c r="M37" s="88"/>
      <c r="N37" s="88"/>
      <c r="O37" s="88"/>
      <c r="P37" s="88"/>
      <c r="Q37" s="88"/>
      <c r="R37" s="89"/>
      <c r="S37" s="89"/>
      <c r="T37" s="85"/>
      <c r="U37" s="85"/>
      <c r="V37" s="85"/>
      <c r="W37" s="85"/>
      <c r="X37" s="85"/>
      <c r="Y37" s="85"/>
    </row>
    <row r="38" spans="1:25" s="5" customFormat="1" ht="13.8" x14ac:dyDescent="0.3">
      <c r="A38" s="23"/>
      <c r="B38" s="97" t="s">
        <v>94</v>
      </c>
      <c r="C38" s="97"/>
      <c r="D38" s="97"/>
      <c r="E38" s="97"/>
      <c r="F38" s="97"/>
      <c r="G38" s="97"/>
      <c r="H38" s="97"/>
      <c r="I38" s="97"/>
      <c r="J38" s="97"/>
      <c r="K38" s="23"/>
      <c r="M38" s="88"/>
      <c r="N38" s="88"/>
      <c r="O38" s="88"/>
      <c r="P38" s="88"/>
      <c r="Q38" s="88"/>
      <c r="R38" s="89"/>
      <c r="S38" s="89"/>
      <c r="T38" s="85"/>
      <c r="U38" s="85"/>
      <c r="V38" s="85"/>
      <c r="W38" s="85"/>
      <c r="X38" s="85"/>
      <c r="Y38" s="85"/>
    </row>
    <row r="39" spans="1:25" s="5" customFormat="1" ht="13.8" x14ac:dyDescent="0.3">
      <c r="A39" s="23"/>
      <c r="B39" s="97"/>
      <c r="C39" s="97"/>
      <c r="D39" s="97"/>
      <c r="E39" s="97"/>
      <c r="F39" s="97"/>
      <c r="G39" s="97"/>
      <c r="H39" s="97"/>
      <c r="I39" s="97"/>
      <c r="J39" s="97"/>
      <c r="K39" s="23"/>
      <c r="M39" s="88"/>
      <c r="N39" s="88"/>
      <c r="O39" s="88"/>
      <c r="P39" s="88"/>
      <c r="Q39" s="88"/>
      <c r="R39" s="89"/>
      <c r="S39" s="89"/>
      <c r="T39" s="85"/>
      <c r="U39" s="85"/>
      <c r="V39" s="85"/>
      <c r="W39" s="85"/>
      <c r="X39" s="85"/>
      <c r="Y39" s="85"/>
    </row>
    <row r="40" spans="1:25" s="5" customFormat="1" ht="13.8" x14ac:dyDescent="0.3">
      <c r="A40" s="23"/>
      <c r="B40" s="94"/>
      <c r="C40" s="94"/>
      <c r="D40" s="94"/>
      <c r="E40" s="94"/>
      <c r="F40" s="94"/>
      <c r="G40" s="94"/>
      <c r="H40" s="94"/>
      <c r="I40" s="94"/>
      <c r="J40" s="94"/>
      <c r="K40" s="23"/>
      <c r="M40" s="88"/>
      <c r="N40" s="88"/>
      <c r="O40" s="88"/>
      <c r="P40" s="88"/>
      <c r="Q40" s="88"/>
      <c r="R40" s="89"/>
      <c r="S40" s="89"/>
      <c r="T40" s="85"/>
      <c r="U40" s="85"/>
      <c r="V40" s="85"/>
      <c r="W40" s="85"/>
      <c r="X40" s="85"/>
      <c r="Y40" s="85"/>
    </row>
    <row r="41" spans="1:25" s="5" customFormat="1" ht="13.8" x14ac:dyDescent="0.3">
      <c r="A41" s="23"/>
      <c r="B41" s="97" t="s">
        <v>95</v>
      </c>
      <c r="C41" s="97"/>
      <c r="D41" s="97"/>
      <c r="E41" s="97"/>
      <c r="F41" s="97"/>
      <c r="G41" s="97"/>
      <c r="H41" s="97"/>
      <c r="I41" s="97"/>
      <c r="J41" s="97"/>
      <c r="K41" s="23"/>
      <c r="M41" s="88"/>
      <c r="N41" s="88"/>
      <c r="O41" s="88"/>
      <c r="P41" s="88"/>
      <c r="Q41" s="88"/>
      <c r="R41" s="89"/>
      <c r="S41" s="89"/>
      <c r="T41" s="85"/>
      <c r="U41" s="85"/>
      <c r="V41" s="85"/>
      <c r="W41" s="85"/>
      <c r="X41" s="85"/>
      <c r="Y41" s="85"/>
    </row>
    <row r="42" spans="1:25" s="5" customFormat="1" ht="13.8" x14ac:dyDescent="0.3">
      <c r="A42" s="23"/>
      <c r="B42" s="97"/>
      <c r="C42" s="97"/>
      <c r="D42" s="97"/>
      <c r="E42" s="97"/>
      <c r="F42" s="97"/>
      <c r="G42" s="97"/>
      <c r="H42" s="97"/>
      <c r="I42" s="97"/>
      <c r="J42" s="97"/>
      <c r="K42" s="23"/>
      <c r="M42" s="88"/>
      <c r="N42" s="88"/>
      <c r="O42" s="88"/>
      <c r="P42" s="88"/>
      <c r="Q42" s="88"/>
      <c r="R42" s="89"/>
      <c r="S42" s="89"/>
      <c r="T42" s="85"/>
      <c r="U42" s="85"/>
      <c r="V42" s="85"/>
      <c r="W42" s="85"/>
      <c r="X42" s="85"/>
      <c r="Y42" s="85"/>
    </row>
    <row r="43" spans="1:25" s="5" customFormat="1" ht="13.8" x14ac:dyDescent="0.3">
      <c r="A43" s="23"/>
      <c r="B43" s="97"/>
      <c r="C43" s="97"/>
      <c r="D43" s="97"/>
      <c r="E43" s="97"/>
      <c r="F43" s="97"/>
      <c r="G43" s="97"/>
      <c r="H43" s="97"/>
      <c r="I43" s="97"/>
      <c r="J43" s="97"/>
      <c r="K43" s="23"/>
      <c r="M43" s="88"/>
      <c r="N43" s="88"/>
      <c r="O43" s="88"/>
      <c r="P43" s="88"/>
      <c r="Q43" s="88"/>
      <c r="R43" s="89"/>
      <c r="S43" s="89"/>
      <c r="T43" s="85"/>
      <c r="U43" s="85"/>
      <c r="V43" s="85"/>
      <c r="W43" s="85"/>
      <c r="X43" s="85"/>
      <c r="Y43" s="85"/>
    </row>
    <row r="44" spans="1:25" s="5" customFormat="1" ht="13.8" x14ac:dyDescent="0.3">
      <c r="A44" s="23"/>
      <c r="B44" s="94"/>
      <c r="C44" s="94"/>
      <c r="D44" s="94"/>
      <c r="E44" s="94"/>
      <c r="F44" s="94"/>
      <c r="G44" s="94"/>
      <c r="H44" s="94"/>
      <c r="I44" s="94"/>
      <c r="J44" s="94"/>
      <c r="K44" s="23"/>
      <c r="M44" s="88"/>
      <c r="N44" s="88"/>
      <c r="O44" s="88"/>
      <c r="P44" s="88"/>
      <c r="Q44" s="88"/>
      <c r="R44" s="89"/>
      <c r="S44" s="89"/>
      <c r="T44" s="85"/>
      <c r="U44" s="85"/>
      <c r="V44" s="85"/>
      <c r="W44" s="85"/>
      <c r="X44" s="85"/>
      <c r="Y44" s="85"/>
    </row>
    <row r="45" spans="1:25" s="5" customFormat="1" ht="12.75" customHeight="1" x14ac:dyDescent="0.3">
      <c r="A45" s="23"/>
      <c r="B45" s="97" t="s">
        <v>88</v>
      </c>
      <c r="C45" s="97"/>
      <c r="D45" s="97"/>
      <c r="E45" s="97"/>
      <c r="F45" s="97"/>
      <c r="G45" s="97"/>
      <c r="H45" s="97"/>
      <c r="I45" s="97"/>
      <c r="J45" s="97"/>
      <c r="K45" s="23"/>
      <c r="M45" s="88"/>
      <c r="N45" s="88"/>
      <c r="O45" s="88"/>
      <c r="P45" s="88"/>
      <c r="Q45" s="88"/>
      <c r="R45" s="89"/>
      <c r="S45" s="89"/>
      <c r="T45" s="85"/>
      <c r="U45" s="85"/>
      <c r="V45" s="85"/>
      <c r="W45" s="85"/>
      <c r="X45" s="85"/>
      <c r="Y45" s="85"/>
    </row>
    <row r="46" spans="1:25" s="5" customFormat="1" ht="13.8" x14ac:dyDescent="0.3">
      <c r="A46" s="23"/>
      <c r="B46" s="97"/>
      <c r="C46" s="97"/>
      <c r="D46" s="97"/>
      <c r="E46" s="97"/>
      <c r="F46" s="97"/>
      <c r="G46" s="97"/>
      <c r="H46" s="97"/>
      <c r="I46" s="97"/>
      <c r="J46" s="97"/>
      <c r="K46" s="23"/>
      <c r="M46" s="88"/>
      <c r="N46" s="88"/>
      <c r="O46" s="88"/>
      <c r="P46" s="88"/>
      <c r="Q46" s="88"/>
      <c r="R46" s="89"/>
      <c r="S46" s="89"/>
      <c r="T46" s="85"/>
      <c r="U46" s="85"/>
      <c r="V46" s="85"/>
      <c r="W46" s="85"/>
      <c r="X46" s="85"/>
      <c r="Y46" s="85"/>
    </row>
    <row r="47" spans="1:25" s="5" customFormat="1" ht="13.8" x14ac:dyDescent="0.3">
      <c r="A47" s="23"/>
      <c r="B47" s="97"/>
      <c r="C47" s="97"/>
      <c r="D47" s="97"/>
      <c r="E47" s="97"/>
      <c r="F47" s="97"/>
      <c r="G47" s="97"/>
      <c r="H47" s="97"/>
      <c r="I47" s="97"/>
      <c r="J47" s="97"/>
      <c r="K47" s="23"/>
      <c r="M47" s="88"/>
      <c r="N47" s="88"/>
      <c r="O47" s="88"/>
      <c r="P47" s="88"/>
      <c r="Q47" s="88"/>
      <c r="R47" s="89"/>
      <c r="S47" s="89"/>
      <c r="T47" s="85"/>
      <c r="U47" s="85"/>
      <c r="V47" s="85"/>
      <c r="W47" s="85"/>
      <c r="X47" s="85"/>
      <c r="Y47" s="85"/>
    </row>
    <row r="48" spans="1:25" s="5" customFormat="1" ht="12.75" customHeight="1" x14ac:dyDescent="0.3">
      <c r="A48" s="23"/>
      <c r="B48" s="97"/>
      <c r="C48" s="97"/>
      <c r="D48" s="97"/>
      <c r="E48" s="97"/>
      <c r="F48" s="97"/>
      <c r="G48" s="97"/>
      <c r="H48" s="97"/>
      <c r="I48" s="97"/>
      <c r="J48" s="97"/>
      <c r="K48" s="23"/>
      <c r="M48" s="88"/>
      <c r="N48" s="88"/>
      <c r="O48" s="88"/>
      <c r="P48" s="88"/>
      <c r="Q48" s="88"/>
      <c r="R48" s="89"/>
      <c r="S48" s="89"/>
      <c r="T48" s="85"/>
      <c r="U48" s="85"/>
      <c r="V48" s="85"/>
      <c r="W48" s="85"/>
      <c r="X48" s="85"/>
      <c r="Y48" s="85"/>
    </row>
    <row r="49" spans="1:25" s="5" customFormat="1" ht="13.8" x14ac:dyDescent="0.3">
      <c r="A49" s="23"/>
      <c r="B49" s="23" t="s">
        <v>96</v>
      </c>
      <c r="C49" s="23"/>
      <c r="D49" s="23"/>
      <c r="E49" s="23"/>
      <c r="F49" s="23"/>
      <c r="G49" s="23"/>
      <c r="H49" s="23"/>
      <c r="I49" s="23"/>
      <c r="J49" s="23"/>
      <c r="K49" s="23"/>
      <c r="M49" s="88"/>
      <c r="N49" s="88"/>
      <c r="O49" s="88"/>
      <c r="P49" s="88"/>
      <c r="Q49" s="88"/>
      <c r="R49" s="89"/>
      <c r="S49" s="89"/>
      <c r="T49" s="85"/>
      <c r="U49" s="85"/>
      <c r="V49" s="85"/>
      <c r="W49" s="85"/>
      <c r="X49" s="85"/>
      <c r="Y49" s="85"/>
    </row>
    <row r="50" spans="1:25" s="5" customFormat="1" ht="13.8" x14ac:dyDescent="0.3">
      <c r="A50" s="23"/>
      <c r="B50" s="23"/>
      <c r="C50" s="23"/>
      <c r="D50" s="23"/>
      <c r="F50" s="95" t="s">
        <v>97</v>
      </c>
      <c r="G50" s="93"/>
      <c r="H50" s="23"/>
      <c r="I50" s="23"/>
      <c r="J50" s="23"/>
      <c r="K50" s="23"/>
      <c r="M50" s="88"/>
      <c r="N50" s="88"/>
      <c r="O50" s="88"/>
      <c r="P50" s="88"/>
      <c r="Q50" s="88"/>
      <c r="R50" s="89"/>
      <c r="S50" s="89"/>
      <c r="T50" s="85"/>
      <c r="U50" s="85"/>
      <c r="V50" s="85"/>
      <c r="W50" s="85"/>
      <c r="X50" s="85"/>
      <c r="Y50" s="85"/>
    </row>
    <row r="51" spans="1:25" s="5" customFormat="1" ht="13.8" x14ac:dyDescent="0.3">
      <c r="A51" s="23"/>
      <c r="B51" s="23"/>
      <c r="C51" s="23"/>
      <c r="D51" s="23"/>
      <c r="E51" s="23"/>
      <c r="F51" s="23"/>
      <c r="G51" s="23"/>
      <c r="H51" s="23"/>
      <c r="I51" s="23"/>
      <c r="J51" s="23"/>
      <c r="K51" s="23"/>
      <c r="M51" s="88"/>
      <c r="N51" s="88"/>
      <c r="O51" s="88"/>
      <c r="P51" s="88"/>
      <c r="Q51" s="88"/>
      <c r="R51" s="89"/>
      <c r="S51" s="89"/>
      <c r="T51" s="85"/>
      <c r="U51" s="85"/>
      <c r="V51" s="85"/>
      <c r="W51" s="85"/>
      <c r="X51" s="85"/>
      <c r="Y51" s="85"/>
    </row>
    <row r="52" spans="1:25" s="5" customFormat="1" ht="12.75" customHeight="1" x14ac:dyDescent="0.3">
      <c r="A52" s="23"/>
      <c r="B52" s="24" t="s">
        <v>98</v>
      </c>
      <c r="C52" s="23"/>
      <c r="D52" s="23"/>
      <c r="E52" s="23"/>
      <c r="F52" s="23"/>
      <c r="G52" s="23"/>
      <c r="H52" s="23"/>
      <c r="I52" s="23"/>
      <c r="J52" s="23"/>
      <c r="K52" s="23"/>
      <c r="M52" s="88"/>
      <c r="N52" s="88"/>
      <c r="O52" s="88"/>
      <c r="P52" s="88"/>
      <c r="Q52" s="88"/>
      <c r="R52" s="89"/>
      <c r="S52" s="89"/>
      <c r="T52" s="85"/>
      <c r="U52" s="85"/>
      <c r="V52" s="85"/>
      <c r="W52" s="85"/>
      <c r="X52" s="85"/>
      <c r="Y52" s="85"/>
    </row>
    <row r="53" spans="1:25" s="5" customFormat="1" ht="13.8" x14ac:dyDescent="0.3">
      <c r="A53" s="23"/>
      <c r="B53" s="23"/>
      <c r="C53" s="23"/>
      <c r="D53" s="23"/>
      <c r="E53" s="23"/>
      <c r="F53" s="23"/>
      <c r="G53" s="23"/>
      <c r="H53" s="23"/>
      <c r="I53" s="23"/>
      <c r="J53" s="23"/>
      <c r="K53" s="23"/>
      <c r="M53" s="88"/>
      <c r="N53" s="88"/>
      <c r="O53" s="88"/>
      <c r="P53" s="88"/>
      <c r="Q53" s="88"/>
      <c r="R53" s="89"/>
      <c r="S53" s="89"/>
      <c r="T53" s="85"/>
      <c r="U53" s="85"/>
      <c r="V53" s="85"/>
      <c r="W53" s="85"/>
      <c r="X53" s="85"/>
      <c r="Y53" s="85"/>
    </row>
    <row r="54" spans="1:25" s="5" customFormat="1" ht="13.8" x14ac:dyDescent="0.3">
      <c r="A54" s="23"/>
      <c r="B54" s="98" t="s">
        <v>99</v>
      </c>
      <c r="C54" s="98"/>
      <c r="D54" s="98"/>
      <c r="E54" s="98"/>
      <c r="F54" s="98"/>
      <c r="G54" s="98"/>
      <c r="H54" s="98"/>
      <c r="I54" s="98"/>
      <c r="J54" s="98"/>
      <c r="K54" s="23"/>
      <c r="M54" s="88"/>
      <c r="N54" s="88"/>
      <c r="O54" s="88"/>
      <c r="P54" s="88"/>
      <c r="Q54" s="88"/>
      <c r="R54" s="89"/>
      <c r="S54" s="89"/>
      <c r="T54" s="85"/>
      <c r="U54" s="85"/>
      <c r="V54" s="85"/>
      <c r="W54" s="85"/>
      <c r="X54" s="85"/>
      <c r="Y54" s="85"/>
    </row>
    <row r="55" spans="1:25" s="5" customFormat="1" ht="13.8" x14ac:dyDescent="0.3">
      <c r="A55" s="23"/>
      <c r="B55" s="98"/>
      <c r="C55" s="98"/>
      <c r="D55" s="98"/>
      <c r="E55" s="98"/>
      <c r="F55" s="98"/>
      <c r="G55" s="98"/>
      <c r="H55" s="98"/>
      <c r="I55" s="98"/>
      <c r="J55" s="98"/>
      <c r="K55" s="23"/>
      <c r="M55" s="88"/>
      <c r="N55" s="88"/>
      <c r="O55" s="88"/>
      <c r="P55" s="88"/>
      <c r="Q55" s="88"/>
      <c r="R55" s="89"/>
      <c r="S55" s="89"/>
      <c r="T55" s="85"/>
      <c r="U55" s="85"/>
      <c r="V55" s="85"/>
      <c r="W55" s="85"/>
      <c r="X55" s="85"/>
      <c r="Y55" s="85"/>
    </row>
    <row r="56" spans="1:25" s="5" customFormat="1" ht="13.8" x14ac:dyDescent="0.3">
      <c r="A56" s="23"/>
      <c r="B56" s="98"/>
      <c r="C56" s="98"/>
      <c r="D56" s="98"/>
      <c r="E56" s="98"/>
      <c r="F56" s="98"/>
      <c r="G56" s="98"/>
      <c r="H56" s="98"/>
      <c r="I56" s="98"/>
      <c r="J56" s="98"/>
      <c r="K56" s="23"/>
      <c r="M56" s="88"/>
      <c r="N56" s="88"/>
      <c r="O56"/>
      <c r="P56" s="88"/>
      <c r="Q56" s="88"/>
      <c r="R56" s="89"/>
      <c r="S56" s="89"/>
      <c r="T56" s="85"/>
      <c r="U56" s="85"/>
      <c r="V56" s="85"/>
      <c r="W56" s="85"/>
      <c r="X56" s="85"/>
      <c r="Y56" s="85"/>
    </row>
    <row r="57" spans="1:25" s="5" customFormat="1" ht="13.8" x14ac:dyDescent="0.3">
      <c r="A57" s="23"/>
      <c r="B57" s="23"/>
      <c r="C57" s="23"/>
      <c r="D57" s="23"/>
      <c r="F57" s="93"/>
      <c r="G57" s="23"/>
      <c r="H57" s="23"/>
      <c r="I57" s="23"/>
      <c r="J57" s="23"/>
      <c r="K57" s="23"/>
      <c r="M57" s="88"/>
      <c r="N57" s="88"/>
      <c r="O57" s="88"/>
      <c r="P57" s="88"/>
      <c r="Q57" s="88"/>
      <c r="R57" s="89"/>
      <c r="S57" s="89"/>
      <c r="T57" s="85"/>
      <c r="U57" s="85"/>
      <c r="V57" s="85"/>
      <c r="W57" s="85"/>
      <c r="X57" s="85"/>
      <c r="Y57" s="85"/>
    </row>
    <row r="58" spans="1:25" s="5" customFormat="1" ht="13.8" x14ac:dyDescent="0.3">
      <c r="A58" s="23"/>
      <c r="B58" s="23"/>
      <c r="C58" s="23"/>
      <c r="D58" s="23"/>
      <c r="E58" s="23"/>
      <c r="F58" s="23"/>
      <c r="G58" s="23"/>
      <c r="H58" s="23"/>
      <c r="I58" s="23"/>
      <c r="J58" s="23"/>
      <c r="K58" s="23"/>
      <c r="M58" s="88"/>
      <c r="N58" s="88"/>
      <c r="O58" s="88"/>
      <c r="P58" s="88"/>
      <c r="Q58" s="88"/>
      <c r="R58" s="89"/>
      <c r="S58" s="89"/>
      <c r="T58" s="85"/>
      <c r="U58" s="85"/>
      <c r="V58" s="85"/>
      <c r="W58" s="85"/>
      <c r="X58" s="85"/>
      <c r="Y58" s="85"/>
    </row>
    <row r="59" spans="1:25" s="5" customFormat="1" ht="13.8" x14ac:dyDescent="0.3">
      <c r="K59" s="23"/>
      <c r="M59" s="88"/>
      <c r="N59" s="88"/>
      <c r="O59" s="96"/>
      <c r="P59" s="88"/>
      <c r="Q59" s="88"/>
      <c r="R59" s="89"/>
      <c r="S59" s="89"/>
      <c r="T59" s="85"/>
      <c r="U59" s="85"/>
      <c r="V59" s="85"/>
      <c r="W59" s="85"/>
      <c r="X59" s="85"/>
      <c r="Y59" s="85"/>
    </row>
    <row r="60" spans="1:25" s="5" customFormat="1" ht="13.8" x14ac:dyDescent="0.3">
      <c r="A60" s="23"/>
      <c r="B60" s="23" t="s">
        <v>100</v>
      </c>
      <c r="C60" s="23"/>
      <c r="D60" s="23"/>
      <c r="E60" s="23"/>
      <c r="F60" s="23"/>
      <c r="G60" s="23"/>
      <c r="H60" s="23"/>
      <c r="I60" s="23"/>
      <c r="J60" s="23"/>
      <c r="K60" s="23"/>
      <c r="M60" s="88"/>
      <c r="N60" s="88"/>
      <c r="O60" s="88"/>
      <c r="P60" s="88"/>
      <c r="Q60" s="88"/>
      <c r="R60" s="89"/>
      <c r="S60" s="89"/>
      <c r="T60" s="85"/>
      <c r="U60" s="85"/>
      <c r="V60" s="85"/>
      <c r="W60" s="85"/>
      <c r="X60" s="85"/>
      <c r="Y60" s="85"/>
    </row>
    <row r="61" spans="1:25" s="5" customFormat="1" ht="13.8" x14ac:dyDescent="0.3">
      <c r="A61" s="23"/>
      <c r="C61" s="23"/>
      <c r="D61" s="23"/>
      <c r="F61" s="95" t="s">
        <v>101</v>
      </c>
      <c r="G61" s="76"/>
      <c r="H61" s="23"/>
      <c r="I61" s="23"/>
      <c r="J61" s="23"/>
      <c r="K61" s="23"/>
      <c r="M61" s="88"/>
      <c r="N61" s="88"/>
      <c r="O61" s="88"/>
      <c r="P61" s="88"/>
      <c r="Q61" s="88"/>
      <c r="R61" s="89"/>
      <c r="S61" s="89"/>
      <c r="T61" s="85"/>
      <c r="U61" s="85"/>
      <c r="V61" s="85"/>
      <c r="W61" s="85"/>
      <c r="X61" s="85"/>
      <c r="Y61" s="85"/>
    </row>
    <row r="62" spans="1:25" s="5" customFormat="1" ht="13.8" x14ac:dyDescent="0.3">
      <c r="A62" s="23"/>
      <c r="B62" s="23"/>
      <c r="C62" s="23"/>
      <c r="D62" s="23"/>
      <c r="E62" s="23"/>
      <c r="F62" s="23"/>
      <c r="G62" s="23"/>
      <c r="H62" s="23"/>
      <c r="I62" s="23"/>
      <c r="J62" s="23"/>
      <c r="K62" s="23"/>
      <c r="M62" s="88"/>
      <c r="N62" s="88"/>
      <c r="O62" s="88"/>
      <c r="P62" s="88"/>
      <c r="Q62" s="88"/>
      <c r="R62" s="89"/>
      <c r="S62" s="89"/>
      <c r="T62" s="85"/>
      <c r="U62" s="85"/>
      <c r="V62" s="85"/>
      <c r="W62" s="85"/>
      <c r="X62" s="85"/>
      <c r="Y62" s="8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57"/>
  <sheetViews>
    <sheetView tabSelected="1" view="pageBreakPreview" zoomScale="70" zoomScaleNormal="100" zoomScaleSheetLayoutView="70" workbookViewId="0">
      <selection activeCell="J19" sqref="J19"/>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20" width="4.109375" style="27" customWidth="1"/>
    <col min="21" max="16384" width="9.109375" style="25"/>
  </cols>
  <sheetData>
    <row r="1" spans="1:35"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4" t="s">
        <v>16</v>
      </c>
      <c r="T1" s="35" t="s">
        <v>17</v>
      </c>
      <c r="W1" s="7" t="s">
        <v>18</v>
      </c>
      <c r="X1" s="8">
        <f>SUM(M:M)</f>
        <v>1</v>
      </c>
    </row>
    <row r="2" spans="1:35" s="5" customFormat="1" ht="13.8" x14ac:dyDescent="0.3">
      <c r="A2" s="1"/>
      <c r="B2" s="2" t="s">
        <v>2</v>
      </c>
      <c r="C2" s="3" t="s">
        <v>10</v>
      </c>
      <c r="D2" s="1"/>
      <c r="E2" s="1"/>
      <c r="F2" s="2" t="s">
        <v>5</v>
      </c>
      <c r="G2" s="3" t="s">
        <v>35</v>
      </c>
      <c r="H2" s="1"/>
      <c r="I2" s="1"/>
      <c r="J2" s="1"/>
      <c r="K2" s="1"/>
      <c r="M2" s="9" t="s">
        <v>19</v>
      </c>
      <c r="N2" s="9" t="s">
        <v>19</v>
      </c>
      <c r="O2" s="9" t="s">
        <v>13</v>
      </c>
      <c r="P2" s="9" t="s">
        <v>13</v>
      </c>
      <c r="Q2" s="9" t="s">
        <v>13</v>
      </c>
      <c r="R2" s="9" t="s">
        <v>19</v>
      </c>
      <c r="S2" s="36" t="s">
        <v>19</v>
      </c>
      <c r="T2" s="37"/>
      <c r="W2" s="7" t="s">
        <v>20</v>
      </c>
      <c r="X2" s="8">
        <f>SUM(N:N)</f>
        <v>0</v>
      </c>
    </row>
    <row r="3" spans="1:35" s="5" customFormat="1" ht="13.8" x14ac:dyDescent="0.3">
      <c r="A3" s="1"/>
      <c r="B3" s="2" t="s">
        <v>3</v>
      </c>
      <c r="C3" s="10" t="s">
        <v>21</v>
      </c>
      <c r="D3" s="1"/>
      <c r="E3" s="1"/>
      <c r="F3" s="2" t="s">
        <v>4</v>
      </c>
      <c r="G3" s="3" t="s">
        <v>22</v>
      </c>
      <c r="H3" s="1"/>
      <c r="I3" s="1"/>
      <c r="J3" s="1"/>
      <c r="K3" s="1"/>
      <c r="M3" s="9"/>
      <c r="N3" s="9"/>
      <c r="O3" s="9"/>
      <c r="P3" s="9"/>
      <c r="Q3" s="9"/>
      <c r="R3" s="9"/>
      <c r="S3" s="36"/>
      <c r="T3" s="37"/>
      <c r="W3" s="7" t="s">
        <v>23</v>
      </c>
      <c r="X3" s="8">
        <f>SUM(O:O)</f>
        <v>0</v>
      </c>
    </row>
    <row r="4" spans="1:35" s="5" customFormat="1" ht="13.8" x14ac:dyDescent="0.3">
      <c r="A4" s="1"/>
      <c r="B4" s="2" t="s">
        <v>24</v>
      </c>
      <c r="C4" s="4"/>
      <c r="D4" s="1"/>
      <c r="E4" s="1"/>
      <c r="F4" s="2" t="s">
        <v>25</v>
      </c>
      <c r="G4" s="3" t="s">
        <v>36</v>
      </c>
      <c r="H4" s="1"/>
      <c r="I4" s="1"/>
      <c r="J4" s="1"/>
      <c r="K4" s="1"/>
      <c r="M4" s="9"/>
      <c r="N4" s="9"/>
      <c r="O4" s="9"/>
      <c r="P4" s="9"/>
      <c r="Q4" s="11"/>
      <c r="R4" s="12"/>
      <c r="S4" s="38"/>
      <c r="T4" s="37"/>
      <c r="W4" s="7" t="s">
        <v>23</v>
      </c>
      <c r="X4" s="8">
        <f>SUM(P:P)</f>
        <v>0</v>
      </c>
    </row>
    <row r="5" spans="1:35" s="5" customFormat="1" ht="13.8" x14ac:dyDescent="0.3">
      <c r="A5" s="1"/>
      <c r="B5" s="2" t="s">
        <v>27</v>
      </c>
      <c r="C5" s="4" t="s">
        <v>34</v>
      </c>
      <c r="D5" s="1"/>
      <c r="E5" s="2"/>
      <c r="F5" s="1"/>
      <c r="G5" s="1"/>
      <c r="H5" s="1"/>
      <c r="I5" s="1"/>
      <c r="J5" s="1"/>
      <c r="K5" s="1"/>
      <c r="M5" s="9"/>
      <c r="N5" s="9"/>
      <c r="O5" s="9"/>
      <c r="P5" s="9"/>
      <c r="Q5" s="11"/>
      <c r="R5" s="12"/>
      <c r="S5" s="38"/>
      <c r="T5" s="37"/>
      <c r="W5" s="7" t="s">
        <v>23</v>
      </c>
      <c r="X5" s="8">
        <f>SUM(Q:Q)</f>
        <v>0</v>
      </c>
    </row>
    <row r="6" spans="1:35" s="5" customFormat="1" ht="13.8" x14ac:dyDescent="0.3">
      <c r="A6" s="1"/>
      <c r="B6" s="1" t="s">
        <v>7</v>
      </c>
      <c r="C6" s="13"/>
      <c r="D6" s="1"/>
      <c r="E6" s="1"/>
      <c r="F6" s="1"/>
      <c r="G6" s="1"/>
      <c r="H6" s="1"/>
      <c r="I6" s="1"/>
      <c r="J6" s="1"/>
      <c r="K6" s="1"/>
      <c r="M6" s="9"/>
      <c r="N6" s="9"/>
      <c r="O6" s="9"/>
      <c r="P6" s="9"/>
      <c r="Q6" s="11"/>
      <c r="R6" s="12"/>
      <c r="S6" s="38"/>
      <c r="T6" s="37"/>
      <c r="W6" s="7" t="s">
        <v>28</v>
      </c>
      <c r="X6" s="8">
        <f>SUM(R:R)</f>
        <v>0</v>
      </c>
    </row>
    <row r="7" spans="1:35" s="5" customFormat="1" ht="13.8" x14ac:dyDescent="0.3">
      <c r="A7" s="1"/>
      <c r="B7" s="1"/>
      <c r="C7" s="1"/>
      <c r="D7" s="1"/>
      <c r="E7" s="1"/>
      <c r="F7" s="1"/>
      <c r="G7" s="1"/>
      <c r="H7" s="1"/>
      <c r="I7" s="1"/>
      <c r="J7" s="1"/>
      <c r="K7" s="1"/>
      <c r="M7" s="9"/>
      <c r="N7" s="9"/>
      <c r="O7" s="9"/>
      <c r="P7" s="9"/>
      <c r="Q7" s="11"/>
      <c r="R7" s="12"/>
      <c r="S7" s="38"/>
      <c r="T7" s="37"/>
      <c r="W7" s="7" t="s">
        <v>29</v>
      </c>
      <c r="X7" s="8">
        <f>SUM(S:S)</f>
        <v>0</v>
      </c>
    </row>
    <row r="8" spans="1:35" s="5" customFormat="1" ht="13.8" x14ac:dyDescent="0.3">
      <c r="A8" s="14"/>
      <c r="E8" s="7" t="s">
        <v>1</v>
      </c>
      <c r="F8" s="8" t="str">
        <f>$C$1</f>
        <v>R. Abbott</v>
      </c>
      <c r="H8" s="15"/>
      <c r="I8" s="7" t="s">
        <v>8</v>
      </c>
      <c r="J8" s="16" t="str">
        <f>$G$2</f>
        <v>AA-SM-511</v>
      </c>
      <c r="K8" s="17"/>
      <c r="L8" s="18"/>
      <c r="M8" s="9"/>
      <c r="N8" s="9"/>
      <c r="O8" s="9"/>
      <c r="P8" s="9"/>
      <c r="Q8" s="11"/>
      <c r="R8" s="12"/>
      <c r="S8" s="38"/>
      <c r="T8" s="37"/>
    </row>
    <row r="9" spans="1:35" s="5" customFormat="1" ht="13.8" x14ac:dyDescent="0.3">
      <c r="E9" s="7" t="s">
        <v>2</v>
      </c>
      <c r="F9" s="15" t="str">
        <f>$C$2</f>
        <v xml:space="preserve"> </v>
      </c>
      <c r="H9" s="15"/>
      <c r="I9" s="7" t="s">
        <v>9</v>
      </c>
      <c r="J9" s="17" t="str">
        <f>$G$3</f>
        <v>IR</v>
      </c>
      <c r="K9" s="17"/>
      <c r="L9" s="18"/>
      <c r="M9" s="9">
        <v>1</v>
      </c>
      <c r="N9" s="9"/>
      <c r="O9" s="9"/>
      <c r="P9" s="9"/>
      <c r="Q9" s="11"/>
      <c r="R9" s="12"/>
      <c r="S9" s="38"/>
      <c r="T9" s="37"/>
    </row>
    <row r="10" spans="1:35" s="5" customFormat="1" ht="13.8" x14ac:dyDescent="0.3">
      <c r="E10" s="7" t="s">
        <v>3</v>
      </c>
      <c r="F10" s="15" t="str">
        <f>$C$3</f>
        <v>20/10/2013</v>
      </c>
      <c r="H10" s="15"/>
      <c r="I10" s="7" t="s">
        <v>6</v>
      </c>
      <c r="J10" s="8" t="str">
        <f>L10&amp;" of "&amp;$G$1</f>
        <v>1 of 1</v>
      </c>
      <c r="K10" s="15"/>
      <c r="L10" s="18">
        <f>SUM($M$1:M9)</f>
        <v>1</v>
      </c>
      <c r="M10" s="9"/>
      <c r="N10" s="9"/>
      <c r="O10" s="9"/>
      <c r="P10" s="9"/>
      <c r="Q10" s="11"/>
      <c r="R10" s="12"/>
      <c r="S10" s="38"/>
      <c r="T10" s="37"/>
    </row>
    <row r="11" spans="1:35" s="5" customFormat="1" ht="13.8" x14ac:dyDescent="0.3">
      <c r="A11" s="26"/>
      <c r="B11" s="26"/>
      <c r="C11" s="26"/>
      <c r="D11" s="26"/>
      <c r="E11" s="7" t="s">
        <v>30</v>
      </c>
      <c r="F11" s="15" t="str">
        <f>$C$5</f>
        <v>STANDARD SPREADSHEET METHOD</v>
      </c>
      <c r="I11" s="19"/>
      <c r="J11" s="8"/>
      <c r="M11" s="9"/>
      <c r="N11" s="9"/>
      <c r="O11" s="9"/>
      <c r="P11" s="9"/>
      <c r="Q11" s="9"/>
      <c r="R11" s="9"/>
      <c r="S11" s="36"/>
      <c r="T11" s="37"/>
    </row>
    <row r="12" spans="1:35" s="28" customFormat="1" x14ac:dyDescent="0.3">
      <c r="A12" s="20"/>
      <c r="B12" s="21" t="str">
        <f>$G$4</f>
        <v>LIFT AND DRAG FOR INCLINED FLAT PLATES</v>
      </c>
      <c r="C12" s="39"/>
      <c r="D12" s="39"/>
      <c r="E12" s="40"/>
      <c r="F12" s="39"/>
      <c r="G12" s="39"/>
      <c r="H12" s="39"/>
      <c r="I12" s="39"/>
      <c r="J12" s="39"/>
      <c r="K12" s="39"/>
      <c r="L12" s="30"/>
      <c r="M12" s="41"/>
      <c r="N12" s="42"/>
      <c r="O12" s="42"/>
      <c r="P12" s="42"/>
      <c r="Q12" s="42"/>
      <c r="R12" s="41"/>
      <c r="S12" s="41"/>
      <c r="T12" s="43"/>
    </row>
    <row r="13" spans="1:35" s="26" customFormat="1" ht="13.8" x14ac:dyDescent="0.3">
      <c r="A13" s="5"/>
      <c r="B13" s="15" t="s">
        <v>68</v>
      </c>
      <c r="C13" s="5"/>
      <c r="D13" s="5"/>
      <c r="E13" s="5"/>
      <c r="F13" s="5"/>
      <c r="G13" s="5"/>
      <c r="H13" s="5"/>
      <c r="I13" s="5"/>
      <c r="J13" s="5"/>
      <c r="K13" s="5"/>
      <c r="L13" s="29"/>
      <c r="M13" s="27"/>
      <c r="N13" s="27"/>
      <c r="O13" s="27"/>
      <c r="P13" s="27"/>
      <c r="Q13" s="27"/>
      <c r="R13" s="27"/>
      <c r="S13" s="27"/>
      <c r="T13" s="27"/>
    </row>
    <row r="14" spans="1:35" s="26" customFormat="1" ht="13.8" x14ac:dyDescent="0.3">
      <c r="A14" s="5"/>
      <c r="B14" s="52" t="s">
        <v>102</v>
      </c>
      <c r="C14" s="5"/>
      <c r="D14" s="5"/>
      <c r="E14" s="5"/>
      <c r="F14" s="5"/>
      <c r="G14" s="28"/>
      <c r="H14" s="5"/>
      <c r="I14" s="5"/>
      <c r="J14" s="5"/>
      <c r="K14" s="5"/>
      <c r="M14" s="27"/>
      <c r="N14" s="27"/>
      <c r="O14" s="27"/>
      <c r="P14" s="27"/>
      <c r="Q14" s="27"/>
      <c r="R14" s="27"/>
      <c r="S14" s="27"/>
      <c r="T14" s="27"/>
    </row>
    <row r="15" spans="1:35" s="26" customFormat="1" ht="13.8" x14ac:dyDescent="0.3">
      <c r="A15" s="5"/>
      <c r="B15" s="5"/>
      <c r="C15" s="5"/>
      <c r="D15" s="5"/>
      <c r="E15" s="5"/>
      <c r="F15" s="5"/>
      <c r="G15" s="5"/>
      <c r="H15" s="5"/>
      <c r="I15" s="5"/>
      <c r="J15" s="5"/>
      <c r="K15" s="5"/>
      <c r="M15" s="27"/>
      <c r="N15" s="27"/>
      <c r="O15" s="27"/>
      <c r="P15" s="27"/>
      <c r="Q15" s="27"/>
      <c r="R15" s="27"/>
      <c r="S15" s="27"/>
      <c r="T15" s="27"/>
      <c r="V15" s="44"/>
      <c r="W15" s="44"/>
      <c r="Y15" s="5"/>
      <c r="Z15" s="5"/>
      <c r="AA15" s="5"/>
      <c r="AB15" s="5"/>
      <c r="AC15" s="7"/>
      <c r="AD15" s="5"/>
      <c r="AE15" s="5"/>
      <c r="AF15" s="5"/>
      <c r="AG15" s="5"/>
      <c r="AH15" s="5"/>
      <c r="AI15" s="5"/>
    </row>
    <row r="16" spans="1:35" s="28" customFormat="1" ht="13.5" customHeight="1" x14ac:dyDescent="0.3">
      <c r="A16" s="5"/>
      <c r="B16" s="5"/>
      <c r="C16" s="5"/>
      <c r="D16" s="5"/>
      <c r="E16" s="5"/>
      <c r="F16" s="5"/>
      <c r="G16" s="5"/>
      <c r="H16" s="5"/>
      <c r="I16" s="5"/>
      <c r="J16" s="5"/>
      <c r="K16" s="5"/>
      <c r="L16" s="30"/>
      <c r="M16" s="27"/>
      <c r="N16" s="27"/>
      <c r="O16" s="27"/>
      <c r="P16" s="27"/>
      <c r="Q16" s="27"/>
      <c r="R16" s="27"/>
      <c r="S16" s="27"/>
      <c r="T16" s="27"/>
      <c r="U16" s="30"/>
      <c r="V16" s="44"/>
      <c r="W16" s="44"/>
      <c r="X16" s="30"/>
      <c r="Y16" s="5"/>
      <c r="Z16" s="18"/>
      <c r="AA16" s="50"/>
      <c r="AB16" s="50"/>
      <c r="AC16" s="5"/>
      <c r="AD16" s="5"/>
      <c r="AE16" s="5"/>
      <c r="AF16" s="5"/>
      <c r="AG16" s="5"/>
      <c r="AH16" s="5"/>
      <c r="AI16" s="5"/>
    </row>
    <row r="17" spans="1:35" s="28" customFormat="1" ht="13.8" x14ac:dyDescent="0.3">
      <c r="A17" s="5"/>
      <c r="B17" s="7" t="s">
        <v>37</v>
      </c>
      <c r="C17" s="75">
        <v>481.64</v>
      </c>
      <c r="D17" s="5" t="s">
        <v>38</v>
      </c>
      <c r="E17" s="5"/>
      <c r="F17" s="5"/>
      <c r="G17" s="5"/>
      <c r="H17" s="5"/>
      <c r="I17" s="5"/>
      <c r="J17" s="5"/>
      <c r="K17" s="5"/>
      <c r="L17" s="30"/>
      <c r="M17" s="27"/>
      <c r="N17" s="27"/>
      <c r="O17" s="27"/>
      <c r="P17" s="27"/>
      <c r="Q17" s="27"/>
      <c r="R17" s="27"/>
      <c r="S17" s="27"/>
      <c r="T17" s="27"/>
      <c r="U17" s="30"/>
      <c r="V17" s="44"/>
      <c r="W17" s="44"/>
      <c r="X17" s="30"/>
      <c r="Y17" s="5"/>
      <c r="Z17" s="50"/>
      <c r="AA17" s="29"/>
      <c r="AB17" s="31"/>
      <c r="AC17" s="5"/>
      <c r="AD17" s="5"/>
      <c r="AE17" s="5"/>
      <c r="AF17" s="5"/>
      <c r="AG17" s="5"/>
      <c r="AH17" s="5"/>
      <c r="AI17" s="5"/>
    </row>
    <row r="18" spans="1:35" s="28" customFormat="1" ht="13.8" x14ac:dyDescent="0.3">
      <c r="A18" s="5"/>
      <c r="B18" s="5"/>
      <c r="C18" s="5"/>
      <c r="D18" s="5"/>
      <c r="E18" s="5"/>
      <c r="F18" s="5"/>
      <c r="G18" s="5"/>
      <c r="H18" s="5"/>
      <c r="I18" s="5"/>
      <c r="J18" s="5"/>
      <c r="K18" s="5"/>
      <c r="L18" s="30"/>
      <c r="M18" s="27"/>
      <c r="N18" s="27"/>
      <c r="O18" s="27"/>
      <c r="P18" s="27"/>
      <c r="Q18" s="27"/>
      <c r="R18" s="27"/>
      <c r="S18" s="27"/>
      <c r="T18" s="27"/>
      <c r="U18" s="30"/>
      <c r="V18" s="44"/>
      <c r="W18" s="44"/>
      <c r="X18" s="30"/>
      <c r="Y18" s="5"/>
      <c r="Z18" s="50"/>
      <c r="AA18" s="29"/>
      <c r="AB18" s="31"/>
      <c r="AC18" s="51"/>
      <c r="AD18" s="5"/>
      <c r="AE18" s="52"/>
      <c r="AF18" s="51"/>
      <c r="AG18" s="51"/>
      <c r="AH18" s="51"/>
      <c r="AI18" s="5"/>
    </row>
    <row r="19" spans="1:35" s="28" customFormat="1" ht="13.8" x14ac:dyDescent="0.3">
      <c r="A19" s="23"/>
      <c r="B19" s="53" t="s">
        <v>39</v>
      </c>
      <c r="C19" s="53"/>
      <c r="D19" s="5"/>
      <c r="E19" s="5"/>
      <c r="F19" s="5"/>
      <c r="G19" s="5"/>
      <c r="H19" s="53"/>
      <c r="I19" s="5"/>
      <c r="J19" s="5"/>
      <c r="K19" s="5"/>
      <c r="L19" s="30"/>
      <c r="M19" s="27"/>
      <c r="N19" s="27"/>
      <c r="O19" s="27"/>
      <c r="P19" s="27"/>
      <c r="Q19" s="27"/>
      <c r="R19" s="27"/>
      <c r="S19" s="27"/>
      <c r="T19" s="27"/>
      <c r="U19" s="30"/>
      <c r="V19" s="44"/>
      <c r="W19" s="44"/>
      <c r="X19" s="30"/>
      <c r="Y19" s="23"/>
      <c r="Z19" s="50"/>
      <c r="AA19" s="29"/>
      <c r="AB19" s="31"/>
      <c r="AC19" s="51"/>
      <c r="AD19" s="51"/>
      <c r="AE19" s="51"/>
      <c r="AF19" s="51"/>
      <c r="AG19" s="51"/>
      <c r="AH19" s="51"/>
      <c r="AI19" s="23"/>
    </row>
    <row r="20" spans="1:35" s="28" customFormat="1" ht="15" x14ac:dyDescent="0.35">
      <c r="A20" s="23"/>
      <c r="B20" s="53"/>
      <c r="C20" s="23"/>
      <c r="D20" s="7" t="s">
        <v>40</v>
      </c>
      <c r="E20" s="5"/>
      <c r="F20" s="50" t="s">
        <v>42</v>
      </c>
      <c r="G20" s="5"/>
      <c r="H20" s="50" t="s">
        <v>41</v>
      </c>
      <c r="K20" s="5"/>
      <c r="L20" s="30"/>
      <c r="M20" s="27"/>
      <c r="N20" s="27"/>
      <c r="O20" s="27"/>
      <c r="P20" s="27"/>
      <c r="Q20" s="27"/>
      <c r="R20" s="27"/>
      <c r="S20" s="27"/>
      <c r="T20" s="27"/>
      <c r="U20" s="30"/>
      <c r="V20" s="44"/>
      <c r="W20" s="44"/>
      <c r="X20" s="30"/>
      <c r="Y20" s="23"/>
      <c r="Z20" s="58"/>
      <c r="AA20" s="29"/>
      <c r="AB20" s="31"/>
      <c r="AC20" s="59"/>
      <c r="AD20" s="59"/>
      <c r="AE20" s="59"/>
      <c r="AF20" s="59"/>
      <c r="AG20" s="59"/>
      <c r="AH20" s="59"/>
      <c r="AI20" s="23"/>
    </row>
    <row r="21" spans="1:35" s="28" customFormat="1" ht="13.8" x14ac:dyDescent="0.3">
      <c r="A21" s="23"/>
      <c r="B21" s="53"/>
      <c r="C21" s="18" t="s">
        <v>43</v>
      </c>
      <c r="D21" s="18" t="s">
        <v>44</v>
      </c>
      <c r="E21" s="5"/>
      <c r="F21" s="50" t="s">
        <v>46</v>
      </c>
      <c r="G21" s="5"/>
      <c r="H21" s="50" t="s">
        <v>45</v>
      </c>
      <c r="K21" s="5"/>
      <c r="L21" s="30"/>
      <c r="M21" s="27"/>
      <c r="N21" s="27"/>
      <c r="O21" s="27"/>
      <c r="P21" s="27"/>
      <c r="Q21" s="27"/>
      <c r="R21" s="27"/>
      <c r="S21" s="27"/>
      <c r="T21" s="27"/>
      <c r="U21" s="30"/>
      <c r="V21" s="44"/>
      <c r="W21" s="44"/>
      <c r="X21" s="30"/>
      <c r="Y21" s="5"/>
      <c r="Z21" s="50"/>
      <c r="AA21" s="18"/>
      <c r="AB21" s="47"/>
      <c r="AC21" s="5"/>
      <c r="AD21" s="5"/>
      <c r="AE21" s="5"/>
      <c r="AF21" s="5"/>
      <c r="AG21" s="5"/>
      <c r="AH21" s="5"/>
      <c r="AI21" s="5"/>
    </row>
    <row r="22" spans="1:35" s="28" customFormat="1" ht="13.8" x14ac:dyDescent="0.3">
      <c r="A22" s="5"/>
      <c r="B22" s="5"/>
      <c r="C22" s="56">
        <v>0</v>
      </c>
      <c r="D22" s="57">
        <f>RADIANS(C22)</f>
        <v>0</v>
      </c>
      <c r="E22" s="5"/>
      <c r="F22" s="57">
        <f>1.28*SIN(D22)</f>
        <v>0</v>
      </c>
      <c r="G22" s="5"/>
      <c r="H22" s="57">
        <f>2*PI()*D22</f>
        <v>0</v>
      </c>
      <c r="K22" s="5"/>
      <c r="L22" s="30"/>
      <c r="M22" s="27"/>
      <c r="N22" s="27"/>
      <c r="O22" s="27"/>
      <c r="P22" s="27"/>
      <c r="Q22" s="27"/>
      <c r="R22" s="27"/>
      <c r="S22" s="27"/>
      <c r="T22" s="27"/>
      <c r="U22" s="30"/>
      <c r="V22" s="44"/>
      <c r="W22" s="44"/>
      <c r="X22" s="30"/>
      <c r="Y22" s="23"/>
      <c r="Z22" s="5"/>
      <c r="AA22" s="59"/>
      <c r="AB22" s="5"/>
      <c r="AC22" s="5"/>
      <c r="AD22" s="5"/>
      <c r="AE22" s="5"/>
      <c r="AF22" s="5"/>
      <c r="AG22" s="5"/>
      <c r="AH22" s="59"/>
      <c r="AI22" s="5"/>
    </row>
    <row r="23" spans="1:35" s="28" customFormat="1" ht="13.8" x14ac:dyDescent="0.3">
      <c r="A23" s="23"/>
      <c r="B23" s="5"/>
      <c r="C23" s="56">
        <v>3</v>
      </c>
      <c r="D23" s="57">
        <f>RADIANS(C23)</f>
        <v>5.235987755982989E-2</v>
      </c>
      <c r="E23" s="5"/>
      <c r="F23" s="57">
        <f>1.28*SIN(D23)</f>
        <v>6.6990023990968109E-2</v>
      </c>
      <c r="G23" s="5"/>
      <c r="H23" s="57">
        <f>2*PI()*D23</f>
        <v>0.3289868133696453</v>
      </c>
      <c r="K23" s="5"/>
      <c r="L23" s="30"/>
      <c r="M23" s="27"/>
      <c r="N23" s="27"/>
      <c r="O23" s="27"/>
      <c r="P23" s="27"/>
      <c r="Q23" s="27"/>
      <c r="R23" s="27"/>
      <c r="S23" s="27"/>
      <c r="T23" s="27"/>
      <c r="U23" s="30"/>
      <c r="V23" s="44"/>
      <c r="W23" s="44"/>
      <c r="X23" s="30"/>
      <c r="Y23" s="5"/>
      <c r="Z23" s="5"/>
      <c r="AA23" s="18"/>
      <c r="AB23" s="18"/>
      <c r="AC23" s="18"/>
      <c r="AD23" s="18"/>
      <c r="AE23" s="18"/>
      <c r="AF23" s="18"/>
      <c r="AG23" s="18"/>
      <c r="AH23" s="59"/>
      <c r="AI23" s="5"/>
    </row>
    <row r="24" spans="1:35" s="28" customFormat="1" ht="13.8" x14ac:dyDescent="0.3">
      <c r="A24" s="23"/>
      <c r="B24" s="23"/>
      <c r="C24" s="56">
        <v>6</v>
      </c>
      <c r="D24" s="57">
        <f>RADIANS(C24)</f>
        <v>0.10471975511965978</v>
      </c>
      <c r="E24" s="5"/>
      <c r="F24" s="57">
        <f>1.28*SIN(D24)</f>
        <v>0.13379643298259644</v>
      </c>
      <c r="G24" s="5"/>
      <c r="H24" s="57">
        <f>2*PI()*D24</f>
        <v>0.65797362673929061</v>
      </c>
      <c r="K24" s="5"/>
      <c r="L24" s="30"/>
      <c r="M24" s="27"/>
      <c r="N24" s="27"/>
      <c r="O24" s="27"/>
      <c r="P24" s="27"/>
      <c r="Q24" s="27"/>
      <c r="R24" s="27"/>
      <c r="S24" s="27"/>
      <c r="T24" s="27"/>
      <c r="U24" s="30"/>
      <c r="V24" s="44"/>
      <c r="W24" s="44"/>
      <c r="X24" s="30"/>
      <c r="Y24" s="5"/>
      <c r="Z24" s="5"/>
      <c r="AA24" s="60"/>
      <c r="AB24" s="18"/>
      <c r="AC24" s="18"/>
      <c r="AD24" s="18"/>
      <c r="AE24" s="18"/>
      <c r="AF24" s="18"/>
      <c r="AG24" s="18"/>
      <c r="AH24" s="59"/>
      <c r="AI24" s="5"/>
    </row>
    <row r="25" spans="1:35" s="28" customFormat="1" ht="13.8" x14ac:dyDescent="0.3">
      <c r="A25" s="23"/>
      <c r="B25" s="23"/>
      <c r="C25" s="56">
        <v>9</v>
      </c>
      <c r="D25" s="57">
        <f>RADIANS(C25)</f>
        <v>0.15707963267948966</v>
      </c>
      <c r="E25" s="5"/>
      <c r="F25" s="57">
        <f>1.28*SIN(D25)</f>
        <v>0.20023611525149551</v>
      </c>
      <c r="G25" s="5"/>
      <c r="H25" s="57">
        <f>2*PI()*D25</f>
        <v>0.9869604401089358</v>
      </c>
      <c r="K25" s="23"/>
      <c r="L25" s="30"/>
      <c r="M25" s="27"/>
      <c r="N25" s="27"/>
      <c r="O25" s="27"/>
      <c r="P25" s="27"/>
      <c r="Q25" s="27"/>
      <c r="R25" s="27"/>
      <c r="S25" s="27"/>
      <c r="T25" s="27"/>
      <c r="U25" s="30"/>
      <c r="V25" s="44"/>
      <c r="W25" s="44"/>
      <c r="X25" s="30"/>
      <c r="Y25" s="5"/>
      <c r="Z25" s="5"/>
      <c r="AA25" s="60"/>
      <c r="AB25" s="18"/>
      <c r="AC25" s="18"/>
      <c r="AD25" s="18"/>
      <c r="AE25" s="18"/>
      <c r="AF25" s="18"/>
      <c r="AG25" s="18"/>
      <c r="AH25" s="5"/>
      <c r="AI25" s="5"/>
    </row>
    <row r="26" spans="1:35" s="28" customFormat="1" ht="13.8" x14ac:dyDescent="0.3">
      <c r="A26" s="23"/>
      <c r="B26" s="23"/>
      <c r="C26" s="56">
        <v>12</v>
      </c>
      <c r="D26" s="57">
        <f>RADIANS(C26)</f>
        <v>0.20943951023931956</v>
      </c>
      <c r="E26" s="5"/>
      <c r="F26" s="57">
        <f>1.28*SIN(D26)</f>
        <v>0.26612696424673199</v>
      </c>
      <c r="G26" s="5"/>
      <c r="H26" s="57">
        <f>2*PI()*D26</f>
        <v>1.3159472534785812</v>
      </c>
      <c r="K26" s="23"/>
      <c r="L26" s="30"/>
      <c r="M26" s="27"/>
      <c r="N26" s="27"/>
      <c r="O26" s="27"/>
      <c r="P26" s="27"/>
      <c r="Q26" s="27"/>
      <c r="R26" s="27"/>
      <c r="S26" s="27"/>
      <c r="T26" s="27"/>
      <c r="U26" s="30"/>
      <c r="V26" s="44"/>
      <c r="W26" s="44"/>
      <c r="X26" s="30"/>
      <c r="Y26" s="5"/>
      <c r="Z26" s="5"/>
      <c r="AA26" s="18"/>
      <c r="AB26" s="18"/>
      <c r="AC26" s="18"/>
      <c r="AD26" s="18"/>
      <c r="AE26" s="18"/>
      <c r="AF26" s="18"/>
      <c r="AG26" s="18"/>
      <c r="AH26" s="5"/>
      <c r="AI26" s="5"/>
    </row>
    <row r="27" spans="1:35" s="28" customFormat="1" ht="13.8" x14ac:dyDescent="0.3">
      <c r="A27" s="5"/>
      <c r="B27" s="5"/>
      <c r="C27" s="5"/>
      <c r="D27" s="5"/>
      <c r="E27" s="5"/>
      <c r="F27" s="5"/>
      <c r="G27" s="5"/>
      <c r="H27" s="5"/>
      <c r="I27" s="5"/>
      <c r="J27" s="5"/>
      <c r="K27" s="5"/>
      <c r="L27" s="30"/>
      <c r="M27" s="27"/>
      <c r="N27" s="27"/>
      <c r="O27" s="27"/>
      <c r="P27" s="27"/>
      <c r="Q27" s="27"/>
      <c r="R27" s="27"/>
      <c r="S27" s="27"/>
      <c r="T27" s="27"/>
      <c r="U27" s="30"/>
      <c r="V27" s="44"/>
      <c r="W27" s="44"/>
      <c r="X27" s="30"/>
      <c r="Y27" s="5"/>
      <c r="Z27" s="5"/>
      <c r="AA27" s="18"/>
      <c r="AB27" s="18"/>
      <c r="AC27" s="18"/>
      <c r="AD27" s="18"/>
      <c r="AE27" s="18"/>
      <c r="AF27" s="18"/>
      <c r="AG27" s="18"/>
      <c r="AH27" s="5"/>
      <c r="AI27" s="5"/>
    </row>
    <row r="28" spans="1:35" s="28" customFormat="1" ht="15" x14ac:dyDescent="0.35">
      <c r="A28" s="33" t="s">
        <v>69</v>
      </c>
      <c r="B28" s="61">
        <v>215</v>
      </c>
      <c r="C28" s="28" t="s">
        <v>47</v>
      </c>
      <c r="D28" s="62"/>
      <c r="E28" s="5"/>
      <c r="F28" s="5"/>
      <c r="G28" s="5"/>
      <c r="H28" s="5"/>
      <c r="I28" s="5"/>
      <c r="J28" s="5"/>
      <c r="K28" s="5"/>
      <c r="L28" s="30"/>
      <c r="M28" s="27"/>
      <c r="N28" s="27"/>
      <c r="O28" s="27"/>
      <c r="P28" s="27"/>
      <c r="Q28" s="27"/>
      <c r="R28" s="27"/>
      <c r="S28" s="27"/>
      <c r="T28" s="27"/>
      <c r="U28" s="30"/>
      <c r="V28" s="44"/>
      <c r="W28" s="44"/>
      <c r="X28" s="30"/>
      <c r="Y28" s="18"/>
      <c r="Z28" s="18"/>
      <c r="AA28" s="18"/>
      <c r="AB28" s="18"/>
      <c r="AC28" s="18"/>
      <c r="AD28" s="5"/>
      <c r="AE28" s="49"/>
      <c r="AF28" s="49"/>
      <c r="AG28" s="49"/>
      <c r="AH28" s="49"/>
      <c r="AI28" s="48"/>
    </row>
    <row r="29" spans="1:35" s="28" customFormat="1" ht="13.8" x14ac:dyDescent="0.3">
      <c r="A29" s="7"/>
      <c r="B29" s="63"/>
      <c r="C29" s="51"/>
      <c r="D29" s="44"/>
      <c r="E29" s="5"/>
      <c r="F29" s="64" t="s">
        <v>48</v>
      </c>
      <c r="J29" s="5"/>
      <c r="K29" s="5"/>
      <c r="L29" s="30"/>
      <c r="M29" s="27"/>
      <c r="N29" s="27"/>
      <c r="O29" s="27"/>
      <c r="P29" s="27"/>
      <c r="Q29" s="27"/>
      <c r="R29" s="27"/>
      <c r="S29" s="27"/>
      <c r="T29" s="27"/>
      <c r="U29" s="30"/>
      <c r="V29" s="44"/>
      <c r="W29" s="44"/>
      <c r="X29" s="30"/>
      <c r="Y29" s="18"/>
      <c r="Z29" s="18"/>
      <c r="AA29" s="18"/>
      <c r="AB29" s="18"/>
      <c r="AC29" s="18"/>
      <c r="AD29" s="18"/>
      <c r="AE29" s="49"/>
      <c r="AF29" s="49"/>
      <c r="AG29" s="49"/>
      <c r="AH29" s="49"/>
      <c r="AI29" s="48"/>
    </row>
    <row r="30" spans="1:35" s="28" customFormat="1" ht="15" x14ac:dyDescent="0.35">
      <c r="A30" s="33" t="s">
        <v>49</v>
      </c>
      <c r="B30" s="32">
        <v>6000</v>
      </c>
      <c r="C30" s="28" t="s">
        <v>50</v>
      </c>
      <c r="D30" s="44"/>
      <c r="E30" s="5"/>
      <c r="F30" s="33" t="s">
        <v>70</v>
      </c>
      <c r="G30" s="32">
        <v>2116.7999999999997</v>
      </c>
      <c r="H30" s="100" t="s">
        <v>71</v>
      </c>
      <c r="I30" s="100"/>
      <c r="J30" s="100"/>
      <c r="K30" s="100"/>
      <c r="L30" s="30"/>
      <c r="M30" s="27"/>
      <c r="N30" s="27"/>
      <c r="O30" s="27"/>
      <c r="P30" s="27"/>
      <c r="Q30" s="27"/>
      <c r="R30" s="27"/>
      <c r="S30" s="27"/>
      <c r="T30" s="27"/>
      <c r="U30" s="30"/>
      <c r="V30" s="44"/>
      <c r="W30" s="44"/>
      <c r="X30" s="30"/>
      <c r="Y30" s="18"/>
      <c r="Z30" s="18"/>
      <c r="AA30" s="18"/>
      <c r="AB30" s="18"/>
      <c r="AC30" s="18"/>
      <c r="AD30" s="18"/>
      <c r="AE30" s="49"/>
      <c r="AF30" s="49"/>
      <c r="AG30" s="49"/>
      <c r="AH30" s="49"/>
      <c r="AI30" s="48"/>
    </row>
    <row r="31" spans="1:35" s="28" customFormat="1" ht="13.8" x14ac:dyDescent="0.3">
      <c r="A31" s="33" t="s">
        <v>51</v>
      </c>
      <c r="B31" s="65" t="str">
        <f>[1]!xln(B32)</f>
        <v>59 - 0.00356 × 6000</v>
      </c>
      <c r="C31" s="5"/>
      <c r="D31" s="5"/>
      <c r="E31" s="5"/>
      <c r="F31" s="5"/>
      <c r="G31" s="5"/>
      <c r="H31" s="100"/>
      <c r="I31" s="100"/>
      <c r="J31" s="100"/>
      <c r="K31" s="100"/>
      <c r="L31" s="30"/>
      <c r="M31" s="27"/>
      <c r="N31" s="27"/>
      <c r="O31" s="27"/>
      <c r="P31" s="27"/>
      <c r="Q31" s="27"/>
      <c r="R31" s="27"/>
      <c r="S31" s="27"/>
      <c r="T31" s="27"/>
      <c r="U31" s="30"/>
      <c r="V31" s="44"/>
      <c r="W31" s="44"/>
      <c r="X31" s="30"/>
      <c r="Y31" s="18"/>
      <c r="Z31" s="18"/>
      <c r="AA31" s="18"/>
      <c r="AB31" s="18"/>
      <c r="AC31" s="18"/>
      <c r="AD31" s="5"/>
      <c r="AE31" s="49"/>
      <c r="AF31" s="49"/>
      <c r="AG31" s="49"/>
      <c r="AH31" s="49"/>
      <c r="AI31" s="48"/>
    </row>
    <row r="32" spans="1:35" s="28" customFormat="1" ht="15" x14ac:dyDescent="0.35">
      <c r="A32" s="5"/>
      <c r="B32" s="28">
        <f>G32-G33*B30</f>
        <v>37.64</v>
      </c>
      <c r="C32" s="28" t="s">
        <v>52</v>
      </c>
      <c r="D32" s="66"/>
      <c r="E32" s="5"/>
      <c r="F32" s="33" t="s">
        <v>72</v>
      </c>
      <c r="G32" s="32">
        <v>59</v>
      </c>
      <c r="H32" s="28" t="s">
        <v>53</v>
      </c>
      <c r="I32" s="5"/>
      <c r="J32" s="5"/>
      <c r="K32" s="5"/>
      <c r="L32" s="30"/>
      <c r="M32" s="27"/>
      <c r="N32" s="27"/>
      <c r="O32" s="27"/>
      <c r="P32" s="27"/>
      <c r="Q32" s="27"/>
      <c r="R32" s="27"/>
      <c r="S32" s="27"/>
      <c r="T32" s="27"/>
      <c r="U32" s="30"/>
      <c r="V32" s="44"/>
      <c r="W32" s="44"/>
      <c r="X32" s="30"/>
      <c r="Y32" s="18"/>
      <c r="Z32" s="18"/>
      <c r="AA32" s="18"/>
      <c r="AB32" s="18"/>
      <c r="AC32" s="18"/>
      <c r="AD32" s="5"/>
      <c r="AE32" s="49"/>
      <c r="AF32" s="49"/>
      <c r="AG32" s="49"/>
      <c r="AH32" s="49"/>
      <c r="AI32" s="48"/>
    </row>
    <row r="33" spans="1:35" s="28" customFormat="1" ht="13.8" x14ac:dyDescent="0.3">
      <c r="A33" s="5"/>
      <c r="B33" s="5"/>
      <c r="C33" s="5"/>
      <c r="D33" s="5"/>
      <c r="E33" s="5"/>
      <c r="F33" s="33" t="s">
        <v>54</v>
      </c>
      <c r="G33" s="32">
        <v>3.5599999999999998E-3</v>
      </c>
      <c r="H33" s="28" t="s">
        <v>55</v>
      </c>
      <c r="I33" s="5"/>
      <c r="J33" s="5"/>
      <c r="K33" s="5"/>
      <c r="L33" s="30"/>
      <c r="M33" s="27"/>
      <c r="N33" s="27"/>
      <c r="O33" s="27"/>
      <c r="P33" s="27"/>
      <c r="Q33" s="27"/>
      <c r="R33" s="27"/>
      <c r="S33" s="27"/>
      <c r="T33" s="27"/>
      <c r="U33" s="30"/>
      <c r="V33" s="44"/>
      <c r="W33" s="44"/>
      <c r="X33" s="30"/>
      <c r="Y33" s="5"/>
      <c r="Z33" s="5"/>
      <c r="AA33" s="5"/>
      <c r="AB33" s="5"/>
      <c r="AC33" s="5"/>
      <c r="AD33" s="44"/>
      <c r="AE33" s="47"/>
      <c r="AF33" s="67"/>
      <c r="AG33" s="46"/>
      <c r="AH33" s="5"/>
      <c r="AI33" s="5"/>
    </row>
    <row r="34" spans="1:35" s="28" customFormat="1" ht="15" x14ac:dyDescent="0.3">
      <c r="A34" s="33" t="s">
        <v>56</v>
      </c>
      <c r="B34" s="65" t="str">
        <f>[1]!xln(B35)</f>
        <v>2117 × ((37.6 + 460) / 519)⁵·²⁶</v>
      </c>
      <c r="C34" s="5"/>
      <c r="D34" s="5"/>
      <c r="E34" s="5"/>
      <c r="F34" s="33" t="s">
        <v>57</v>
      </c>
      <c r="G34" s="32">
        <v>2.3700000000000001E-3</v>
      </c>
      <c r="H34" s="68" t="s">
        <v>73</v>
      </c>
      <c r="I34" s="5"/>
      <c r="J34" s="5"/>
      <c r="K34" s="5"/>
      <c r="L34" s="30"/>
      <c r="M34" s="27"/>
      <c r="N34" s="27"/>
      <c r="O34" s="27"/>
      <c r="P34" s="27"/>
      <c r="Q34" s="27"/>
      <c r="R34" s="27"/>
      <c r="S34" s="27"/>
      <c r="T34" s="27"/>
      <c r="U34" s="30"/>
      <c r="V34" s="44"/>
      <c r="W34" s="44"/>
      <c r="X34" s="30"/>
      <c r="Y34" s="18"/>
      <c r="Z34" s="18"/>
      <c r="AA34" s="18"/>
      <c r="AB34" s="18"/>
      <c r="AC34" s="18"/>
      <c r="AD34" s="5"/>
      <c r="AE34" s="45"/>
      <c r="AF34" s="45"/>
      <c r="AG34" s="45"/>
      <c r="AH34" s="45"/>
      <c r="AI34" s="45"/>
    </row>
    <row r="35" spans="1:35" s="28" customFormat="1" ht="15" x14ac:dyDescent="0.3">
      <c r="A35" s="5"/>
      <c r="B35" s="54">
        <f>G30*((B32+459.7)/518.6)^5.265</f>
        <v>1698.1136278687454</v>
      </c>
      <c r="C35" s="28" t="s">
        <v>74</v>
      </c>
      <c r="D35" s="66"/>
      <c r="E35" s="5"/>
      <c r="F35" s="5"/>
      <c r="G35" s="5"/>
      <c r="H35" s="5"/>
      <c r="I35" s="5"/>
      <c r="J35" s="5"/>
      <c r="K35" s="5"/>
      <c r="L35" s="30"/>
      <c r="M35" s="27"/>
      <c r="N35" s="27"/>
      <c r="O35" s="27"/>
      <c r="P35" s="27"/>
      <c r="Q35" s="27"/>
      <c r="R35" s="27"/>
      <c r="S35" s="27"/>
      <c r="T35" s="27"/>
      <c r="U35" s="30"/>
      <c r="V35" s="44"/>
      <c r="W35" s="44"/>
      <c r="X35" s="30"/>
      <c r="Y35" s="18"/>
      <c r="Z35" s="18"/>
      <c r="AA35" s="18"/>
      <c r="AB35" s="18"/>
      <c r="AC35" s="18"/>
      <c r="AD35" s="18"/>
      <c r="AE35" s="45"/>
      <c r="AF35" s="45"/>
      <c r="AG35" s="45"/>
      <c r="AH35" s="45"/>
      <c r="AI35" s="45"/>
    </row>
    <row r="36" spans="1:35" s="28" customFormat="1" ht="13.8" x14ac:dyDescent="0.3">
      <c r="A36" s="5"/>
      <c r="B36" s="5"/>
      <c r="C36" s="5"/>
      <c r="D36" s="5"/>
      <c r="E36" s="5"/>
      <c r="F36" s="5"/>
      <c r="G36" s="5"/>
      <c r="H36" s="5"/>
      <c r="I36" s="5"/>
      <c r="J36" s="5"/>
      <c r="K36" s="5"/>
      <c r="L36" s="30"/>
      <c r="M36" s="27"/>
      <c r="N36" s="27"/>
      <c r="O36" s="27"/>
      <c r="P36" s="27"/>
      <c r="Q36" s="27"/>
      <c r="R36" s="27"/>
      <c r="S36" s="27"/>
      <c r="T36" s="27"/>
      <c r="U36" s="30"/>
      <c r="V36" s="44"/>
      <c r="W36" s="44"/>
      <c r="X36" s="30"/>
      <c r="Y36" s="18"/>
      <c r="Z36" s="18"/>
      <c r="AA36" s="18"/>
      <c r="AB36" s="18"/>
      <c r="AC36" s="18"/>
      <c r="AD36" s="5"/>
      <c r="AE36" s="45"/>
      <c r="AF36" s="45"/>
      <c r="AG36" s="45"/>
      <c r="AH36" s="45"/>
      <c r="AI36" s="45"/>
    </row>
    <row r="37" spans="1:35" s="28" customFormat="1" ht="13.8" x14ac:dyDescent="0.3">
      <c r="A37" s="33" t="s">
        <v>57</v>
      </c>
      <c r="B37" s="65" t="str">
        <f>[1]!xln(B38)</f>
        <v>1698 / (1718 × (37.6 + 460))</v>
      </c>
      <c r="C37" s="5"/>
      <c r="D37" s="5"/>
      <c r="E37" s="5"/>
      <c r="F37" s="5"/>
      <c r="G37" s="5"/>
      <c r="H37" s="5"/>
      <c r="I37" s="5"/>
      <c r="J37" s="51"/>
      <c r="K37" s="5"/>
      <c r="L37" s="30"/>
      <c r="M37" s="27"/>
      <c r="N37" s="27"/>
      <c r="O37" s="27"/>
      <c r="P37" s="27"/>
      <c r="Q37" s="27"/>
      <c r="R37" s="27"/>
      <c r="S37" s="27"/>
      <c r="T37" s="27"/>
      <c r="U37" s="30"/>
      <c r="V37" s="44"/>
      <c r="W37" s="44"/>
      <c r="X37" s="30"/>
      <c r="Y37" s="18"/>
      <c r="Z37" s="18"/>
      <c r="AA37" s="18"/>
      <c r="AB37" s="18"/>
      <c r="AC37" s="18"/>
      <c r="AD37" s="5"/>
      <c r="AE37" s="45"/>
      <c r="AF37" s="45"/>
      <c r="AG37" s="45"/>
      <c r="AH37" s="45"/>
      <c r="AI37" s="45"/>
    </row>
    <row r="38" spans="1:35" s="28" customFormat="1" ht="15" x14ac:dyDescent="0.3">
      <c r="A38" s="5"/>
      <c r="B38" s="69">
        <f>B35/(1718*(B32+459.7))</f>
        <v>1.9874224797561506E-3</v>
      </c>
      <c r="C38" s="68" t="s">
        <v>75</v>
      </c>
      <c r="D38" s="44"/>
      <c r="E38" s="5"/>
      <c r="F38" s="5"/>
      <c r="G38" s="5"/>
      <c r="H38" s="5"/>
      <c r="I38" s="5"/>
      <c r="J38" s="5"/>
      <c r="K38" s="5"/>
      <c r="L38" s="30"/>
      <c r="M38" s="27"/>
      <c r="N38" s="27"/>
      <c r="O38" s="27"/>
      <c r="P38" s="27"/>
      <c r="Q38" s="27"/>
      <c r="R38" s="27"/>
      <c r="S38" s="27"/>
      <c r="T38" s="27"/>
      <c r="U38" s="30"/>
      <c r="V38" s="44"/>
      <c r="W38" s="44"/>
      <c r="X38" s="30"/>
      <c r="Y38" s="18"/>
      <c r="Z38" s="18"/>
      <c r="AA38" s="18"/>
      <c r="AB38" s="18"/>
      <c r="AC38" s="18"/>
      <c r="AD38" s="5"/>
      <c r="AE38" s="45"/>
      <c r="AF38" s="45"/>
      <c r="AG38" s="45"/>
      <c r="AH38" s="45"/>
      <c r="AI38" s="45"/>
    </row>
    <row r="39" spans="1:35" s="28" customFormat="1" ht="13.8" x14ac:dyDescent="0.3">
      <c r="A39" s="5"/>
      <c r="B39" s="5"/>
      <c r="C39" s="5"/>
      <c r="D39" s="5"/>
      <c r="E39" s="5"/>
      <c r="F39" s="5"/>
      <c r="G39" s="5"/>
      <c r="H39" s="5"/>
      <c r="I39" s="5"/>
      <c r="J39" s="18"/>
      <c r="K39" s="5"/>
      <c r="L39" s="30"/>
      <c r="M39" s="27"/>
      <c r="N39" s="27"/>
      <c r="O39" s="27"/>
      <c r="P39" s="27"/>
      <c r="Q39" s="27"/>
      <c r="R39" s="27"/>
      <c r="S39" s="27"/>
      <c r="T39" s="27"/>
      <c r="U39" s="30"/>
      <c r="V39" s="44"/>
      <c r="W39" s="44"/>
      <c r="X39" s="30"/>
      <c r="Y39" s="5"/>
      <c r="Z39" s="5"/>
      <c r="AA39" s="5"/>
      <c r="AB39" s="5"/>
      <c r="AC39" s="5"/>
      <c r="AD39" s="5"/>
      <c r="AE39" s="5"/>
      <c r="AF39" s="5"/>
      <c r="AG39" s="5"/>
      <c r="AH39" s="5"/>
      <c r="AI39" s="5"/>
    </row>
    <row r="40" spans="1:35" s="28" customFormat="1" ht="15" x14ac:dyDescent="0.35">
      <c r="A40" s="33" t="s">
        <v>57</v>
      </c>
      <c r="B40" s="65" t="str">
        <f>[1]!xln(B41)</f>
        <v>0.00199 × 32.2</v>
      </c>
      <c r="C40" s="5"/>
      <c r="D40" s="5"/>
      <c r="E40" s="5"/>
      <c r="F40" s="33" t="s">
        <v>76</v>
      </c>
      <c r="G40" s="65" t="str">
        <f>[1]!xln(G41)</f>
        <v>363 / (0.00199 / 0.00237)⁰·⁵</v>
      </c>
      <c r="H40" s="5"/>
      <c r="I40" s="5"/>
      <c r="J40" s="5"/>
      <c r="K40" s="5"/>
      <c r="L40" s="30"/>
      <c r="M40" s="27"/>
      <c r="N40" s="27"/>
      <c r="O40" s="27"/>
      <c r="P40" s="27"/>
      <c r="Q40" s="27"/>
      <c r="R40" s="27"/>
      <c r="S40" s="27"/>
      <c r="T40" s="27"/>
      <c r="U40" s="30"/>
      <c r="V40" s="44"/>
      <c r="W40" s="44"/>
      <c r="X40" s="30"/>
      <c r="Y40" s="18"/>
      <c r="Z40" s="5"/>
      <c r="AA40" s="44"/>
      <c r="AB40" s="5"/>
      <c r="AC40" s="5"/>
      <c r="AD40" s="5"/>
      <c r="AE40" s="5"/>
      <c r="AF40" s="5"/>
      <c r="AG40" s="5"/>
      <c r="AH40" s="5"/>
      <c r="AI40" s="59"/>
    </row>
    <row r="41" spans="1:35" s="28" customFormat="1" ht="15" x14ac:dyDescent="0.3">
      <c r="A41" s="5"/>
      <c r="B41" s="70">
        <f>B38*32.1740486</f>
        <v>6.3943427452406901E-2</v>
      </c>
      <c r="C41" s="68" t="s">
        <v>77</v>
      </c>
      <c r="D41" s="44"/>
      <c r="E41" s="51"/>
      <c r="F41" s="5"/>
      <c r="G41" s="54">
        <f>B44/(B38/G34)^0.5</f>
        <v>396.54929634359354</v>
      </c>
      <c r="H41" s="28" t="s">
        <v>58</v>
      </c>
      <c r="I41" s="5"/>
      <c r="J41" s="5"/>
      <c r="K41" s="5"/>
      <c r="L41" s="30"/>
      <c r="M41" s="27"/>
      <c r="N41" s="27"/>
      <c r="O41" s="27"/>
      <c r="P41" s="27"/>
      <c r="Q41" s="27"/>
      <c r="R41" s="27"/>
      <c r="S41" s="27"/>
      <c r="T41" s="27"/>
      <c r="U41" s="30"/>
      <c r="V41" s="44"/>
      <c r="W41" s="44"/>
      <c r="X41" s="30"/>
      <c r="Y41" s="18"/>
      <c r="Z41" s="5"/>
      <c r="AA41" s="44"/>
      <c r="AB41" s="5"/>
      <c r="AC41" s="5"/>
      <c r="AD41" s="5"/>
      <c r="AE41" s="5"/>
      <c r="AF41" s="5"/>
      <c r="AG41" s="5"/>
      <c r="AH41" s="5"/>
      <c r="AI41" s="59"/>
    </row>
    <row r="42" spans="1:35" s="28" customFormat="1" ht="13.8" x14ac:dyDescent="0.3">
      <c r="A42" s="5"/>
      <c r="B42" s="5"/>
      <c r="C42" s="5"/>
      <c r="D42" s="5"/>
      <c r="E42" s="5"/>
      <c r="F42" s="5"/>
      <c r="G42" s="5"/>
      <c r="H42" s="5"/>
      <c r="I42" s="5"/>
      <c r="J42" s="5"/>
      <c r="K42" s="5"/>
      <c r="L42" s="30"/>
      <c r="M42" s="27"/>
      <c r="N42" s="27"/>
      <c r="O42" s="27"/>
      <c r="P42" s="27"/>
      <c r="Q42" s="27"/>
      <c r="R42" s="27"/>
      <c r="S42" s="27"/>
      <c r="T42" s="27"/>
      <c r="U42" s="30"/>
      <c r="V42" s="44"/>
      <c r="W42" s="44"/>
      <c r="X42" s="30"/>
      <c r="Y42" s="18"/>
      <c r="Z42" s="18"/>
      <c r="AA42" s="44"/>
      <c r="AB42" s="5"/>
      <c r="AC42" s="5"/>
      <c r="AD42" s="5"/>
      <c r="AE42" s="5"/>
      <c r="AF42" s="5"/>
      <c r="AG42" s="5"/>
      <c r="AH42" s="5"/>
      <c r="AI42" s="59"/>
    </row>
    <row r="43" spans="1:35" s="28" customFormat="1" ht="15" x14ac:dyDescent="0.35">
      <c r="A43" s="33" t="s">
        <v>69</v>
      </c>
      <c r="B43" s="65" t="str">
        <f>[1]!xln(B44)</f>
        <v>215 × 1.69</v>
      </c>
      <c r="C43" s="5"/>
      <c r="D43" s="5"/>
      <c r="E43" s="5"/>
      <c r="F43" s="33" t="s">
        <v>59</v>
      </c>
      <c r="G43" s="65" t="str">
        <f>[1]!xln(G44)</f>
        <v>(0.0639 / 32.2) / 2 × 363²</v>
      </c>
      <c r="H43" s="5"/>
      <c r="I43" s="5"/>
      <c r="J43" s="5"/>
      <c r="K43" s="5"/>
      <c r="L43" s="30"/>
      <c r="M43" s="27"/>
      <c r="N43" s="27"/>
      <c r="O43" s="27"/>
      <c r="P43" s="27"/>
      <c r="Q43" s="27"/>
      <c r="R43" s="27"/>
      <c r="S43" s="27"/>
      <c r="T43" s="27"/>
      <c r="U43" s="30"/>
      <c r="V43" s="44"/>
      <c r="W43" s="44"/>
      <c r="X43" s="30"/>
      <c r="Y43" s="18"/>
      <c r="Z43" s="5"/>
      <c r="AA43" s="44"/>
      <c r="AB43" s="5"/>
      <c r="AC43" s="5"/>
      <c r="AD43" s="5"/>
      <c r="AE43" s="5"/>
      <c r="AF43" s="5"/>
      <c r="AG43" s="5"/>
      <c r="AH43" s="5"/>
      <c r="AI43" s="59"/>
    </row>
    <row r="44" spans="1:35" s="28" customFormat="1" ht="15" x14ac:dyDescent="0.3">
      <c r="A44" s="5"/>
      <c r="B44" s="54">
        <f>B28*1.689</f>
        <v>363.13499999999999</v>
      </c>
      <c r="C44" s="28" t="s">
        <v>58</v>
      </c>
      <c r="D44" s="44"/>
      <c r="E44" s="18"/>
      <c r="F44" s="5"/>
      <c r="G44" s="55">
        <f>(B41/32.2)/2*B44^2</f>
        <v>130.9321390166115</v>
      </c>
      <c r="H44" s="28" t="s">
        <v>78</v>
      </c>
      <c r="I44" s="71"/>
      <c r="J44" s="5"/>
      <c r="K44" s="5"/>
      <c r="L44" s="30"/>
      <c r="M44" s="27"/>
      <c r="N44" s="27"/>
      <c r="O44" s="27"/>
      <c r="P44" s="27"/>
      <c r="Q44" s="27"/>
      <c r="R44" s="27"/>
      <c r="S44" s="27"/>
      <c r="T44" s="27"/>
      <c r="U44" s="30"/>
      <c r="V44" s="44"/>
      <c r="W44" s="44"/>
      <c r="X44" s="30"/>
      <c r="Y44" s="18"/>
      <c r="Z44" s="5"/>
      <c r="AA44" s="44"/>
      <c r="AB44" s="5"/>
      <c r="AC44" s="5"/>
      <c r="AD44" s="5"/>
      <c r="AE44" s="5"/>
      <c r="AF44" s="5"/>
      <c r="AG44" s="5"/>
      <c r="AH44" s="5"/>
      <c r="AI44" s="5"/>
    </row>
    <row r="45" spans="1:35" s="28" customFormat="1" ht="13.8" x14ac:dyDescent="0.3">
      <c r="A45" s="5"/>
      <c r="B45" s="5"/>
      <c r="C45" s="5"/>
      <c r="D45" s="5"/>
      <c r="E45" s="5"/>
      <c r="F45" s="5"/>
      <c r="G45" s="5"/>
      <c r="H45" s="5"/>
      <c r="I45" s="5"/>
      <c r="J45" s="5"/>
      <c r="K45" s="5"/>
      <c r="L45" s="30"/>
      <c r="M45" s="27"/>
      <c r="N45" s="27"/>
      <c r="O45" s="27"/>
      <c r="P45" s="27"/>
      <c r="Q45" s="27"/>
      <c r="R45" s="27"/>
      <c r="S45" s="27"/>
      <c r="T45" s="27"/>
      <c r="U45" s="30"/>
      <c r="V45" s="44"/>
      <c r="W45" s="44"/>
      <c r="X45" s="30"/>
      <c r="Y45" s="5"/>
      <c r="Z45" s="5"/>
      <c r="AA45" s="5"/>
      <c r="AB45" s="5"/>
      <c r="AC45" s="5"/>
      <c r="AD45" s="5"/>
      <c r="AE45" s="5"/>
      <c r="AF45" s="5"/>
      <c r="AG45" s="5"/>
      <c r="AH45" s="59"/>
      <c r="AI45" s="5"/>
    </row>
    <row r="46" spans="1:35" s="28" customFormat="1" ht="13.8" x14ac:dyDescent="0.3">
      <c r="A46" s="5"/>
      <c r="B46" s="5"/>
      <c r="C46" s="5"/>
      <c r="D46" s="5"/>
      <c r="E46" s="5"/>
      <c r="F46" s="50" t="s">
        <v>60</v>
      </c>
      <c r="G46" s="5"/>
      <c r="H46" s="5"/>
      <c r="I46" s="50" t="s">
        <v>60</v>
      </c>
      <c r="J46" s="5"/>
      <c r="K46" s="5"/>
      <c r="L46" s="30"/>
      <c r="M46" s="27"/>
      <c r="N46" s="27"/>
      <c r="O46" s="27"/>
      <c r="P46" s="27"/>
      <c r="Q46" s="27"/>
      <c r="R46" s="27"/>
      <c r="S46" s="27"/>
      <c r="T46" s="27"/>
      <c r="U46" s="30"/>
      <c r="V46" s="44"/>
      <c r="W46" s="44"/>
      <c r="X46" s="30"/>
      <c r="Y46" s="18"/>
      <c r="Z46" s="5"/>
      <c r="AA46" s="72"/>
      <c r="AB46" s="5"/>
      <c r="AC46" s="5"/>
      <c r="AD46" s="5"/>
      <c r="AE46" s="5"/>
      <c r="AF46" s="5"/>
      <c r="AG46" s="5"/>
      <c r="AH46" s="5"/>
      <c r="AI46" s="5"/>
    </row>
    <row r="47" spans="1:35" s="28" customFormat="1" ht="13.8" x14ac:dyDescent="0.3">
      <c r="A47" s="5"/>
      <c r="B47" s="15"/>
      <c r="C47" s="73"/>
      <c r="D47" s="15"/>
      <c r="E47" s="15"/>
      <c r="F47" s="50" t="s">
        <v>61</v>
      </c>
      <c r="G47" s="5"/>
      <c r="H47" s="5"/>
      <c r="I47" s="50" t="s">
        <v>62</v>
      </c>
      <c r="J47" s="5"/>
      <c r="K47" s="5"/>
      <c r="L47" s="30"/>
      <c r="M47" s="27"/>
      <c r="N47" s="27"/>
      <c r="O47" s="27"/>
      <c r="P47" s="27"/>
      <c r="Q47" s="27"/>
      <c r="R47" s="27"/>
      <c r="S47" s="27"/>
      <c r="T47" s="27"/>
      <c r="U47" s="30"/>
      <c r="V47" s="44"/>
      <c r="W47" s="44"/>
      <c r="X47" s="30"/>
      <c r="Y47" s="60"/>
      <c r="Z47" s="5"/>
      <c r="AA47" s="45"/>
      <c r="AB47" s="5"/>
      <c r="AC47" s="5"/>
      <c r="AD47" s="5"/>
      <c r="AE47" s="5"/>
      <c r="AF47" s="5"/>
      <c r="AG47" s="5"/>
      <c r="AH47" s="5"/>
      <c r="AI47" s="5"/>
    </row>
    <row r="48" spans="1:35" s="28" customFormat="1" ht="13.8" x14ac:dyDescent="0.3">
      <c r="A48" s="5"/>
      <c r="B48" s="15"/>
      <c r="C48" s="15"/>
      <c r="D48" s="50" t="s">
        <v>63</v>
      </c>
      <c r="E48" s="15"/>
      <c r="F48" s="50" t="s">
        <v>64</v>
      </c>
      <c r="G48" s="5"/>
      <c r="H48" s="5"/>
      <c r="I48" s="50" t="s">
        <v>64</v>
      </c>
      <c r="J48" s="5"/>
      <c r="K48" s="5"/>
      <c r="L48" s="30"/>
      <c r="M48" s="27"/>
      <c r="N48" s="27"/>
      <c r="O48" s="27"/>
      <c r="P48" s="27"/>
      <c r="Q48" s="27"/>
      <c r="R48" s="27"/>
      <c r="S48" s="27"/>
      <c r="T48" s="27"/>
      <c r="U48" s="30"/>
      <c r="V48" s="44"/>
      <c r="W48" s="44"/>
      <c r="X48" s="30"/>
      <c r="Y48" s="60"/>
      <c r="Z48" s="18"/>
      <c r="AA48" s="45"/>
      <c r="AB48" s="5"/>
      <c r="AC48" s="5"/>
      <c r="AD48" s="5"/>
      <c r="AE48" s="5"/>
      <c r="AF48" s="5"/>
      <c r="AG48" s="5"/>
      <c r="AH48" s="5"/>
      <c r="AI48" s="5"/>
    </row>
    <row r="49" spans="1:35" s="28" customFormat="1" ht="15" x14ac:dyDescent="0.35">
      <c r="A49" s="5"/>
      <c r="B49" s="19"/>
      <c r="C49" s="50" t="s">
        <v>63</v>
      </c>
      <c r="D49" s="50" t="s">
        <v>65</v>
      </c>
      <c r="E49" s="15"/>
      <c r="F49" s="50" t="s">
        <v>79</v>
      </c>
      <c r="G49" s="5"/>
      <c r="H49" s="5"/>
      <c r="I49" s="50" t="s">
        <v>80</v>
      </c>
      <c r="J49" s="5"/>
      <c r="K49" s="5"/>
      <c r="L49" s="30"/>
      <c r="M49" s="27"/>
      <c r="N49" s="27"/>
      <c r="O49" s="27"/>
      <c r="P49" s="27"/>
      <c r="Q49" s="27"/>
      <c r="R49" s="27"/>
      <c r="S49" s="27"/>
      <c r="T49" s="27"/>
      <c r="U49" s="30"/>
      <c r="V49" s="44"/>
      <c r="W49" s="44"/>
      <c r="X49" s="30"/>
      <c r="Y49" s="18"/>
      <c r="Z49" s="59"/>
      <c r="AA49" s="72"/>
      <c r="AB49" s="59"/>
      <c r="AC49" s="5"/>
      <c r="AD49" s="5"/>
      <c r="AE49" s="5"/>
      <c r="AF49" s="5"/>
      <c r="AG49" s="5"/>
      <c r="AH49" s="5"/>
      <c r="AI49" s="5"/>
    </row>
    <row r="50" spans="1:35" s="28" customFormat="1" ht="15" x14ac:dyDescent="0.35">
      <c r="A50" s="5"/>
      <c r="B50" s="50"/>
      <c r="C50" s="50" t="s">
        <v>65</v>
      </c>
      <c r="D50" s="15" t="s">
        <v>65</v>
      </c>
      <c r="E50" s="50" t="s">
        <v>42</v>
      </c>
      <c r="F50" s="5" t="s">
        <v>81</v>
      </c>
      <c r="G50" s="5"/>
      <c r="H50" s="50" t="s">
        <v>41</v>
      </c>
      <c r="I50" s="5" t="s">
        <v>82</v>
      </c>
      <c r="J50" s="5"/>
      <c r="K50" s="5"/>
      <c r="L50" s="30"/>
      <c r="M50" s="27"/>
      <c r="N50" s="27"/>
      <c r="O50" s="27"/>
      <c r="P50" s="27"/>
      <c r="Q50" s="27"/>
      <c r="R50" s="27"/>
      <c r="S50" s="27"/>
      <c r="T50" s="27"/>
      <c r="U50" s="30"/>
      <c r="V50" s="44"/>
      <c r="W50" s="44"/>
      <c r="X50" s="30"/>
      <c r="Y50" s="18"/>
      <c r="Z50" s="5"/>
      <c r="AA50" s="45"/>
      <c r="AB50" s="5"/>
      <c r="AC50" s="5"/>
      <c r="AD50" s="5"/>
      <c r="AE50" s="5"/>
      <c r="AF50" s="5"/>
      <c r="AG50" s="5"/>
      <c r="AH50" s="5"/>
      <c r="AI50" s="5"/>
    </row>
    <row r="51" spans="1:35" s="28" customFormat="1" ht="15" x14ac:dyDescent="0.3">
      <c r="A51" s="5"/>
      <c r="B51" s="5" t="s">
        <v>66</v>
      </c>
      <c r="C51" s="50" t="s">
        <v>83</v>
      </c>
      <c r="D51" s="50" t="s">
        <v>84</v>
      </c>
      <c r="E51" s="50"/>
      <c r="F51" s="50" t="s">
        <v>67</v>
      </c>
      <c r="G51" s="5"/>
      <c r="H51" s="50"/>
      <c r="I51" s="50" t="s">
        <v>67</v>
      </c>
      <c r="J51" s="5"/>
      <c r="K51" s="5"/>
      <c r="L51" s="30"/>
      <c r="M51" s="27"/>
      <c r="N51" s="27"/>
      <c r="O51" s="27"/>
      <c r="P51" s="27"/>
      <c r="Q51" s="27"/>
      <c r="R51" s="27"/>
      <c r="S51" s="27"/>
      <c r="T51" s="27"/>
      <c r="U51" s="30"/>
      <c r="V51" s="44"/>
      <c r="W51" s="44"/>
      <c r="X51" s="30"/>
      <c r="Y51" s="5"/>
      <c r="Z51" s="5"/>
      <c r="AA51" s="5"/>
      <c r="AB51" s="5"/>
      <c r="AC51" s="5"/>
      <c r="AD51" s="5"/>
      <c r="AE51" s="5"/>
      <c r="AF51" s="5"/>
      <c r="AG51" s="5"/>
      <c r="AH51" s="5"/>
      <c r="AI51" s="5"/>
    </row>
    <row r="52" spans="1:35" s="28" customFormat="1" ht="13.8" x14ac:dyDescent="0.3">
      <c r="A52" s="5"/>
      <c r="B52" s="50">
        <f>C22</f>
        <v>0</v>
      </c>
      <c r="C52" s="63">
        <f>$C$17</f>
        <v>481.64</v>
      </c>
      <c r="D52" s="47">
        <f>C52/144</f>
        <v>3.3447222222222219</v>
      </c>
      <c r="E52" s="57">
        <f>F22</f>
        <v>0</v>
      </c>
      <c r="F52" s="44">
        <f>0.5*E52*D52*$G$44</f>
        <v>0</v>
      </c>
      <c r="G52" s="5"/>
      <c r="H52" s="57">
        <f>H22</f>
        <v>0</v>
      </c>
      <c r="I52" s="44">
        <f>0.5*H52*D52*$G$44</f>
        <v>0</v>
      </c>
      <c r="J52" s="51"/>
      <c r="K52" s="51"/>
      <c r="L52" s="30"/>
      <c r="M52" s="27"/>
      <c r="N52" s="27"/>
      <c r="O52" s="27"/>
      <c r="P52" s="27"/>
      <c r="Q52" s="27"/>
      <c r="R52" s="27"/>
      <c r="S52" s="27"/>
      <c r="T52" s="27"/>
      <c r="U52" s="30"/>
      <c r="V52" s="44"/>
      <c r="W52" s="44"/>
      <c r="X52" s="30"/>
    </row>
    <row r="53" spans="1:35" s="28" customFormat="1" ht="13.8" x14ac:dyDescent="0.3">
      <c r="A53" s="5"/>
      <c r="B53" s="50">
        <f>C23</f>
        <v>3</v>
      </c>
      <c r="C53" s="63">
        <f>$C$17</f>
        <v>481.64</v>
      </c>
      <c r="D53" s="47">
        <f>C53/144</f>
        <v>3.3447222222222219</v>
      </c>
      <c r="E53" s="57">
        <f>F23</f>
        <v>6.6990023990968109E-2</v>
      </c>
      <c r="F53" s="44">
        <f>0.5*E53*D53*$G$44</f>
        <v>14.668525366587401</v>
      </c>
      <c r="G53" s="5"/>
      <c r="H53" s="57">
        <f>H23</f>
        <v>0.3289868133696453</v>
      </c>
      <c r="I53" s="44">
        <f>0.5*H53*D53*$G$44</f>
        <v>72.036866531590221</v>
      </c>
      <c r="J53" s="51"/>
      <c r="K53" s="51"/>
      <c r="L53" s="30"/>
      <c r="M53" s="27"/>
      <c r="N53" s="27"/>
      <c r="O53" s="27"/>
      <c r="P53" s="27"/>
      <c r="Q53" s="27"/>
      <c r="R53" s="27"/>
      <c r="S53" s="27"/>
      <c r="T53" s="27"/>
      <c r="U53" s="30"/>
      <c r="V53" s="44"/>
      <c r="W53" s="44"/>
      <c r="X53" s="30"/>
    </row>
    <row r="54" spans="1:35" s="28" customFormat="1" ht="13.8" x14ac:dyDescent="0.3">
      <c r="A54" s="5"/>
      <c r="B54" s="50">
        <f>C24</f>
        <v>6</v>
      </c>
      <c r="C54" s="63">
        <f>$C$17</f>
        <v>481.64</v>
      </c>
      <c r="D54" s="47">
        <f>C54/144</f>
        <v>3.3447222222222219</v>
      </c>
      <c r="E54" s="57">
        <f>F24</f>
        <v>0.13379643298259644</v>
      </c>
      <c r="F54" s="44">
        <f>0.5*E54*D54*$G$44</f>
        <v>29.296845324741682</v>
      </c>
      <c r="G54" s="5"/>
      <c r="H54" s="57">
        <f>H24</f>
        <v>0.65797362673929061</v>
      </c>
      <c r="I54" s="44">
        <f>0.5*H54*D54*$G$44</f>
        <v>144.07373306318044</v>
      </c>
      <c r="J54" s="51"/>
      <c r="K54" s="51"/>
      <c r="L54" s="30"/>
      <c r="M54" s="27"/>
      <c r="N54" s="27"/>
      <c r="O54" s="27"/>
      <c r="P54" s="27"/>
      <c r="Q54" s="27"/>
      <c r="R54" s="27"/>
      <c r="S54" s="27"/>
      <c r="T54" s="27"/>
      <c r="U54" s="30"/>
      <c r="V54" s="74"/>
      <c r="W54" s="44"/>
      <c r="X54" s="30"/>
    </row>
    <row r="55" spans="1:35" s="28" customFormat="1" ht="13.8" x14ac:dyDescent="0.3">
      <c r="A55" s="5"/>
      <c r="B55" s="50">
        <f>C25</f>
        <v>9</v>
      </c>
      <c r="C55" s="63">
        <f>$C$17</f>
        <v>481.64</v>
      </c>
      <c r="D55" s="47">
        <f>C55/144</f>
        <v>3.3447222222222219</v>
      </c>
      <c r="E55" s="57">
        <f>F25</f>
        <v>0.20023611525149551</v>
      </c>
      <c r="F55" s="44">
        <f>0.5*E55*D55*$G$44</f>
        <v>43.844864666259596</v>
      </c>
      <c r="G55" s="5"/>
      <c r="H55" s="57">
        <f>H25</f>
        <v>0.9869604401089358</v>
      </c>
      <c r="I55" s="44">
        <f>0.5*H55*D55*$G$44</f>
        <v>216.11059959477066</v>
      </c>
      <c r="J55" s="51"/>
      <c r="K55" s="51"/>
      <c r="L55" s="30"/>
      <c r="M55" s="27"/>
      <c r="N55" s="27"/>
      <c r="O55" s="27"/>
      <c r="P55" s="27"/>
      <c r="Q55" s="27"/>
      <c r="R55" s="27"/>
      <c r="S55" s="27"/>
      <c r="T55" s="27"/>
      <c r="U55" s="30"/>
      <c r="V55" s="5"/>
      <c r="W55" s="5"/>
      <c r="X55" s="30"/>
    </row>
    <row r="56" spans="1:35" s="28" customFormat="1" ht="13.8" x14ac:dyDescent="0.3">
      <c r="A56" s="5"/>
      <c r="B56" s="50">
        <f>C26</f>
        <v>12</v>
      </c>
      <c r="C56" s="63">
        <f>$C$17</f>
        <v>481.64</v>
      </c>
      <c r="D56" s="47">
        <f>C56/144</f>
        <v>3.3447222222222219</v>
      </c>
      <c r="E56" s="57">
        <f>F26</f>
        <v>0.26612696424673199</v>
      </c>
      <c r="F56" s="44">
        <f>0.5*E56*D56*$G$44</f>
        <v>58.272708281346475</v>
      </c>
      <c r="G56" s="5"/>
      <c r="H56" s="57">
        <f>H26</f>
        <v>1.3159472534785812</v>
      </c>
      <c r="I56" s="44">
        <f>0.5*H56*D56*$G$44</f>
        <v>288.14746612636088</v>
      </c>
      <c r="J56" s="51"/>
      <c r="K56" s="51"/>
      <c r="L56" s="30"/>
      <c r="M56" s="27"/>
      <c r="N56" s="27"/>
      <c r="O56" s="27"/>
      <c r="P56" s="27"/>
      <c r="Q56" s="27"/>
      <c r="R56" s="27"/>
      <c r="S56" s="27"/>
      <c r="T56" s="27"/>
      <c r="U56" s="30"/>
      <c r="V56" s="30"/>
      <c r="W56" s="30"/>
      <c r="X56" s="30"/>
    </row>
    <row r="57" spans="1:35" s="28" customFormat="1" ht="13.8" x14ac:dyDescent="0.3">
      <c r="A57" s="77"/>
      <c r="B57" s="78"/>
      <c r="C57" s="79"/>
      <c r="D57" s="77"/>
      <c r="E57" s="77"/>
      <c r="F57" s="77"/>
      <c r="G57" s="79"/>
      <c r="H57" s="77"/>
      <c r="I57" s="77"/>
      <c r="J57" s="77"/>
      <c r="K57" s="77"/>
      <c r="L57" s="30"/>
      <c r="M57" s="27"/>
      <c r="N57" s="27"/>
      <c r="O57" s="27"/>
      <c r="P57" s="27"/>
      <c r="Q57" s="27"/>
      <c r="R57" s="27"/>
      <c r="S57" s="27"/>
      <c r="T57" s="27"/>
      <c r="U57" s="30"/>
      <c r="V57" s="30"/>
      <c r="W57" s="30"/>
      <c r="X57" s="30"/>
    </row>
    <row r="58" spans="1:35" s="28" customFormat="1" ht="13.8" x14ac:dyDescent="0.3">
      <c r="A58" s="77"/>
      <c r="B58" s="80"/>
      <c r="C58" s="79"/>
      <c r="D58" s="81"/>
      <c r="E58" s="81"/>
      <c r="F58" s="82" t="s">
        <v>85</v>
      </c>
      <c r="G58" s="79"/>
      <c r="H58" s="81"/>
      <c r="I58" s="81"/>
      <c r="J58" s="81"/>
      <c r="K58" s="77"/>
      <c r="L58" s="30"/>
      <c r="M58" s="27"/>
      <c r="N58" s="27"/>
      <c r="O58" s="27"/>
      <c r="P58" s="27"/>
      <c r="Q58" s="27"/>
      <c r="R58" s="27"/>
      <c r="S58" s="27"/>
      <c r="T58" s="27"/>
      <c r="U58" s="30"/>
      <c r="V58" s="30"/>
      <c r="W58" s="30"/>
      <c r="X58" s="30"/>
    </row>
    <row r="59" spans="1:35" s="28" customFormat="1" ht="13.8" x14ac:dyDescent="0.3">
      <c r="A59" s="77"/>
      <c r="B59" s="81"/>
      <c r="C59" s="81"/>
      <c r="D59" s="81"/>
      <c r="E59" s="81"/>
      <c r="F59" s="83" t="s">
        <v>86</v>
      </c>
      <c r="G59" s="81"/>
      <c r="H59" s="81"/>
      <c r="I59" s="81"/>
      <c r="J59" s="81"/>
      <c r="K59" s="77"/>
      <c r="L59" s="30"/>
      <c r="M59" s="27"/>
      <c r="N59" s="27"/>
      <c r="O59" s="27"/>
      <c r="P59" s="27"/>
      <c r="Q59" s="27"/>
      <c r="R59" s="27"/>
      <c r="S59" s="27"/>
      <c r="T59" s="27"/>
      <c r="U59" s="30"/>
      <c r="V59" s="30"/>
      <c r="W59" s="30"/>
      <c r="X59" s="30"/>
    </row>
    <row r="60" spans="1:35" s="26" customFormat="1" ht="13.8" x14ac:dyDescent="0.3">
      <c r="M60" s="27"/>
      <c r="N60" s="27"/>
      <c r="O60" s="27"/>
      <c r="P60" s="27"/>
      <c r="Q60" s="27"/>
      <c r="R60" s="27"/>
      <c r="S60" s="27"/>
      <c r="T60" s="27"/>
    </row>
    <row r="61" spans="1:35" s="26" customFormat="1" ht="13.8" x14ac:dyDescent="0.3">
      <c r="M61" s="27"/>
      <c r="N61" s="27"/>
      <c r="O61" s="27"/>
      <c r="P61" s="27"/>
      <c r="Q61" s="27"/>
      <c r="R61" s="27"/>
      <c r="S61" s="27"/>
      <c r="T61" s="27"/>
    </row>
    <row r="62" spans="1:35" s="26" customFormat="1" ht="13.8" x14ac:dyDescent="0.3">
      <c r="M62" s="27"/>
      <c r="N62" s="27"/>
      <c r="O62" s="27"/>
      <c r="P62" s="27"/>
      <c r="Q62" s="27"/>
      <c r="R62" s="27"/>
      <c r="S62" s="27"/>
      <c r="T62" s="27"/>
    </row>
    <row r="63" spans="1:35" s="26" customFormat="1" ht="13.8" x14ac:dyDescent="0.3">
      <c r="M63" s="27"/>
      <c r="N63" s="27"/>
      <c r="O63" s="27"/>
      <c r="P63" s="27"/>
      <c r="Q63" s="27"/>
      <c r="R63" s="27"/>
      <c r="S63" s="27"/>
      <c r="T63" s="27"/>
    </row>
    <row r="64" spans="1:35" s="26" customFormat="1" ht="13.8" x14ac:dyDescent="0.3">
      <c r="M64" s="27"/>
      <c r="N64" s="27"/>
      <c r="O64" s="27"/>
      <c r="P64" s="27"/>
      <c r="Q64" s="27"/>
      <c r="R64" s="27"/>
      <c r="S64" s="27"/>
      <c r="T64" s="27"/>
    </row>
    <row r="65" spans="13:20" s="26" customFormat="1" ht="13.8" x14ac:dyDescent="0.3">
      <c r="M65" s="27"/>
      <c r="N65" s="27"/>
      <c r="O65" s="27"/>
      <c r="P65" s="27"/>
      <c r="Q65" s="27"/>
      <c r="R65" s="27"/>
      <c r="S65" s="27"/>
      <c r="T65" s="27"/>
    </row>
    <row r="66" spans="13:20" s="26" customFormat="1" ht="13.8" x14ac:dyDescent="0.3">
      <c r="M66" s="27"/>
      <c r="N66" s="27"/>
      <c r="O66" s="27"/>
      <c r="P66" s="27"/>
      <c r="Q66" s="27"/>
      <c r="R66" s="27"/>
      <c r="S66" s="27"/>
      <c r="T66" s="27"/>
    </row>
    <row r="67" spans="13:20" s="26" customFormat="1" ht="13.8" x14ac:dyDescent="0.3">
      <c r="M67" s="27"/>
      <c r="N67" s="27"/>
      <c r="O67" s="27"/>
      <c r="P67" s="27"/>
      <c r="Q67" s="27"/>
      <c r="R67" s="27"/>
      <c r="S67" s="27"/>
      <c r="T67" s="27"/>
    </row>
    <row r="68" spans="13:20" s="26" customFormat="1" ht="13.8" x14ac:dyDescent="0.3">
      <c r="M68" s="27"/>
      <c r="N68" s="27"/>
      <c r="O68" s="27"/>
      <c r="P68" s="27"/>
      <c r="Q68" s="27"/>
      <c r="R68" s="27"/>
      <c r="S68" s="27"/>
      <c r="T68" s="27"/>
    </row>
    <row r="69" spans="13:20" s="26" customFormat="1" ht="13.8" x14ac:dyDescent="0.3">
      <c r="M69" s="27"/>
      <c r="N69" s="27"/>
      <c r="O69" s="27"/>
      <c r="P69" s="27"/>
      <c r="Q69" s="27"/>
      <c r="R69" s="27"/>
      <c r="S69" s="27"/>
      <c r="T69" s="27"/>
    </row>
    <row r="70" spans="13:20" s="26" customFormat="1" ht="13.8" x14ac:dyDescent="0.3">
      <c r="M70" s="27"/>
      <c r="N70" s="27"/>
      <c r="O70" s="27"/>
      <c r="P70" s="27"/>
      <c r="Q70" s="27"/>
      <c r="R70" s="27"/>
      <c r="S70" s="27"/>
      <c r="T70" s="27"/>
    </row>
    <row r="71" spans="13:20" s="26" customFormat="1" ht="13.8" x14ac:dyDescent="0.3">
      <c r="M71" s="27"/>
      <c r="N71" s="27"/>
      <c r="O71" s="27"/>
      <c r="P71" s="27"/>
      <c r="Q71" s="27"/>
      <c r="R71" s="27"/>
      <c r="S71" s="27"/>
      <c r="T71" s="27"/>
    </row>
    <row r="72" spans="13:20" s="26" customFormat="1" ht="13.8" x14ac:dyDescent="0.3">
      <c r="M72" s="27"/>
      <c r="N72" s="27"/>
      <c r="O72" s="27"/>
      <c r="P72" s="27"/>
      <c r="Q72" s="27"/>
      <c r="R72" s="27"/>
      <c r="S72" s="27"/>
      <c r="T72" s="27"/>
    </row>
    <row r="73" spans="13:20" s="26" customFormat="1" ht="13.8" x14ac:dyDescent="0.3">
      <c r="M73" s="27"/>
      <c r="N73" s="27"/>
      <c r="O73" s="27"/>
      <c r="P73" s="27"/>
      <c r="Q73" s="27"/>
      <c r="R73" s="27"/>
      <c r="S73" s="27"/>
      <c r="T73" s="27"/>
    </row>
    <row r="74" spans="13:20" s="26" customFormat="1" ht="13.8" x14ac:dyDescent="0.3">
      <c r="M74" s="27"/>
      <c r="N74" s="27"/>
      <c r="O74" s="27"/>
      <c r="P74" s="27"/>
      <c r="Q74" s="27"/>
      <c r="R74" s="27"/>
      <c r="S74" s="27"/>
      <c r="T74" s="27"/>
    </row>
    <row r="75" spans="13:20" s="26" customFormat="1" ht="13.8" x14ac:dyDescent="0.3">
      <c r="M75" s="27"/>
      <c r="N75" s="27"/>
      <c r="O75" s="27"/>
      <c r="P75" s="27"/>
      <c r="Q75" s="27"/>
      <c r="R75" s="27"/>
      <c r="S75" s="27"/>
      <c r="T75" s="27"/>
    </row>
    <row r="76" spans="13:20" s="26" customFormat="1" ht="13.8" x14ac:dyDescent="0.3">
      <c r="M76" s="27"/>
      <c r="N76" s="27"/>
      <c r="O76" s="27"/>
      <c r="P76" s="27"/>
      <c r="Q76" s="27"/>
      <c r="R76" s="27"/>
      <c r="S76" s="27"/>
      <c r="T76" s="27"/>
    </row>
    <row r="77" spans="13:20" s="26" customFormat="1" ht="13.8" x14ac:dyDescent="0.3">
      <c r="M77" s="27"/>
      <c r="N77" s="27"/>
      <c r="O77" s="27"/>
      <c r="P77" s="27"/>
      <c r="Q77" s="27"/>
      <c r="R77" s="27"/>
      <c r="S77" s="27"/>
      <c r="T77" s="27"/>
    </row>
    <row r="78" spans="13:20" s="26" customFormat="1" ht="13.8" x14ac:dyDescent="0.3">
      <c r="M78" s="27"/>
      <c r="N78" s="27"/>
      <c r="O78" s="27"/>
      <c r="P78" s="27"/>
      <c r="Q78" s="27"/>
      <c r="R78" s="27"/>
      <c r="S78" s="27"/>
      <c r="T78" s="27"/>
    </row>
    <row r="79" spans="13:20" s="26" customFormat="1" ht="13.8" x14ac:dyDescent="0.3">
      <c r="M79" s="27"/>
      <c r="N79" s="27"/>
      <c r="O79" s="27"/>
      <c r="P79" s="27"/>
      <c r="Q79" s="27"/>
      <c r="R79" s="27"/>
      <c r="S79" s="27"/>
      <c r="T79" s="27"/>
    </row>
    <row r="80" spans="13:20" s="26" customFormat="1" ht="13.8" x14ac:dyDescent="0.3">
      <c r="M80" s="27"/>
      <c r="N80" s="27"/>
      <c r="O80" s="27"/>
      <c r="P80" s="27"/>
      <c r="Q80" s="27"/>
      <c r="R80" s="27"/>
      <c r="S80" s="27"/>
      <c r="T80" s="27"/>
    </row>
    <row r="81" spans="13:20" s="26" customFormat="1" ht="13.8" x14ac:dyDescent="0.3">
      <c r="M81" s="27"/>
      <c r="N81" s="27"/>
      <c r="O81" s="27"/>
      <c r="P81" s="27"/>
      <c r="Q81" s="27"/>
      <c r="R81" s="27"/>
      <c r="S81" s="27"/>
      <c r="T81" s="27"/>
    </row>
    <row r="82" spans="13:20" s="26" customFormat="1" ht="13.8" x14ac:dyDescent="0.3">
      <c r="M82" s="27"/>
      <c r="N82" s="27"/>
      <c r="O82" s="27"/>
      <c r="P82" s="27"/>
      <c r="Q82" s="27"/>
      <c r="R82" s="27"/>
      <c r="S82" s="27"/>
      <c r="T82" s="27"/>
    </row>
    <row r="83" spans="13:20" s="26" customFormat="1" ht="13.8" x14ac:dyDescent="0.3">
      <c r="M83" s="27"/>
      <c r="N83" s="27"/>
      <c r="O83" s="27"/>
      <c r="P83" s="27"/>
      <c r="Q83" s="27"/>
      <c r="R83" s="27"/>
      <c r="S83" s="27"/>
      <c r="T83" s="27"/>
    </row>
    <row r="84" spans="13:20" s="26" customFormat="1" ht="13.8" x14ac:dyDescent="0.3">
      <c r="M84" s="27"/>
      <c r="N84" s="27"/>
      <c r="O84" s="27"/>
      <c r="P84" s="27"/>
      <c r="Q84" s="27"/>
      <c r="R84" s="27"/>
      <c r="S84" s="27"/>
      <c r="T84" s="27"/>
    </row>
    <row r="85" spans="13:20" s="26" customFormat="1" ht="13.8" x14ac:dyDescent="0.3">
      <c r="M85" s="27"/>
      <c r="N85" s="27"/>
      <c r="O85" s="27"/>
      <c r="P85" s="27"/>
      <c r="Q85" s="27"/>
      <c r="R85" s="27"/>
      <c r="S85" s="27"/>
      <c r="T85" s="27"/>
    </row>
    <row r="86" spans="13:20" s="26" customFormat="1" ht="13.8" x14ac:dyDescent="0.3">
      <c r="M86" s="27"/>
      <c r="N86" s="27"/>
      <c r="O86" s="27"/>
      <c r="P86" s="27"/>
      <c r="Q86" s="27"/>
      <c r="R86" s="27"/>
      <c r="S86" s="27"/>
      <c r="T86" s="27"/>
    </row>
    <row r="87" spans="13:20" s="26" customFormat="1" ht="13.8" x14ac:dyDescent="0.3">
      <c r="M87" s="27"/>
      <c r="N87" s="27"/>
      <c r="O87" s="27"/>
      <c r="P87" s="27"/>
      <c r="Q87" s="27"/>
      <c r="R87" s="27"/>
      <c r="S87" s="27"/>
      <c r="T87" s="27"/>
    </row>
    <row r="88" spans="13:20" s="26" customFormat="1" ht="13.8" x14ac:dyDescent="0.3">
      <c r="M88" s="27"/>
      <c r="N88" s="27"/>
      <c r="O88" s="27"/>
      <c r="P88" s="27"/>
      <c r="Q88" s="27"/>
      <c r="R88" s="27"/>
      <c r="S88" s="27"/>
      <c r="T88" s="27"/>
    </row>
    <row r="89" spans="13:20" s="26" customFormat="1" ht="13.8" x14ac:dyDescent="0.3">
      <c r="M89" s="27"/>
      <c r="N89" s="27"/>
      <c r="O89" s="27"/>
      <c r="P89" s="27"/>
      <c r="Q89" s="27"/>
      <c r="R89" s="27"/>
      <c r="S89" s="27"/>
      <c r="T89" s="27"/>
    </row>
    <row r="90" spans="13:20" s="26" customFormat="1" ht="13.8" x14ac:dyDescent="0.3">
      <c r="M90" s="27"/>
      <c r="N90" s="27"/>
      <c r="O90" s="27"/>
      <c r="P90" s="27"/>
      <c r="Q90" s="27"/>
      <c r="R90" s="27"/>
      <c r="S90" s="27"/>
      <c r="T90" s="27"/>
    </row>
    <row r="91" spans="13:20" s="26" customFormat="1" ht="13.8" x14ac:dyDescent="0.3">
      <c r="M91" s="27"/>
      <c r="N91" s="27"/>
      <c r="O91" s="27"/>
      <c r="P91" s="27"/>
      <c r="Q91" s="27"/>
      <c r="R91" s="27"/>
      <c r="S91" s="27"/>
      <c r="T91" s="27"/>
    </row>
    <row r="92" spans="13:20" s="26" customFormat="1" ht="13.8" x14ac:dyDescent="0.3">
      <c r="M92" s="27"/>
      <c r="N92" s="27"/>
      <c r="O92" s="27"/>
      <c r="P92" s="27"/>
      <c r="Q92" s="27"/>
      <c r="R92" s="27"/>
      <c r="S92" s="27"/>
      <c r="T92" s="27"/>
    </row>
    <row r="93" spans="13:20" s="26" customFormat="1" ht="13.8" x14ac:dyDescent="0.3">
      <c r="M93" s="27"/>
      <c r="N93" s="27"/>
      <c r="O93" s="27"/>
      <c r="P93" s="27"/>
      <c r="Q93" s="27"/>
      <c r="R93" s="27"/>
      <c r="S93" s="27"/>
      <c r="T93" s="27"/>
    </row>
    <row r="94" spans="13:20" s="26" customFormat="1" ht="13.8" x14ac:dyDescent="0.3">
      <c r="M94" s="27"/>
      <c r="N94" s="27"/>
      <c r="O94" s="27"/>
      <c r="P94" s="27"/>
      <c r="Q94" s="27"/>
      <c r="R94" s="27"/>
      <c r="S94" s="27"/>
      <c r="T94" s="27"/>
    </row>
    <row r="95" spans="13:20" s="26" customFormat="1" ht="13.8" x14ac:dyDescent="0.3">
      <c r="M95" s="27"/>
      <c r="N95" s="27"/>
      <c r="O95" s="27"/>
      <c r="P95" s="27"/>
      <c r="Q95" s="27"/>
      <c r="R95" s="27"/>
      <c r="S95" s="27"/>
      <c r="T95" s="27"/>
    </row>
    <row r="96" spans="13:20" s="26" customFormat="1" ht="13.8" x14ac:dyDescent="0.3">
      <c r="M96" s="27"/>
      <c r="N96" s="27"/>
      <c r="O96" s="27"/>
      <c r="P96" s="27"/>
      <c r="Q96" s="27"/>
      <c r="R96" s="27"/>
      <c r="S96" s="27"/>
      <c r="T96" s="27"/>
    </row>
    <row r="97" spans="13:20" s="26" customFormat="1" ht="13.8" x14ac:dyDescent="0.3">
      <c r="M97" s="27"/>
      <c r="N97" s="27"/>
      <c r="O97" s="27"/>
      <c r="P97" s="27"/>
      <c r="Q97" s="27"/>
      <c r="R97" s="27"/>
      <c r="S97" s="27"/>
      <c r="T97" s="27"/>
    </row>
    <row r="98" spans="13:20" s="26" customFormat="1" ht="13.8" x14ac:dyDescent="0.3">
      <c r="M98" s="27"/>
      <c r="N98" s="27"/>
      <c r="O98" s="27"/>
      <c r="P98" s="27"/>
      <c r="Q98" s="27"/>
      <c r="R98" s="27"/>
      <c r="S98" s="27"/>
      <c r="T98" s="27"/>
    </row>
    <row r="99" spans="13:20" s="26" customFormat="1" ht="13.8" x14ac:dyDescent="0.3">
      <c r="M99" s="27"/>
      <c r="N99" s="27"/>
      <c r="O99" s="27"/>
      <c r="P99" s="27"/>
      <c r="Q99" s="27"/>
      <c r="R99" s="27"/>
      <c r="S99" s="27"/>
      <c r="T99" s="27"/>
    </row>
    <row r="100" spans="13:20" s="26" customFormat="1" ht="13.8" x14ac:dyDescent="0.3">
      <c r="M100" s="27"/>
      <c r="N100" s="27"/>
      <c r="O100" s="27"/>
      <c r="P100" s="27"/>
      <c r="Q100" s="27"/>
      <c r="R100" s="27"/>
      <c r="S100" s="27"/>
      <c r="T100" s="27"/>
    </row>
    <row r="101" spans="13:20" s="26" customFormat="1" ht="13.8" x14ac:dyDescent="0.3">
      <c r="M101" s="27"/>
      <c r="N101" s="27"/>
      <c r="O101" s="27"/>
      <c r="P101" s="27"/>
      <c r="Q101" s="27"/>
      <c r="R101" s="27"/>
      <c r="S101" s="27"/>
      <c r="T101" s="27"/>
    </row>
    <row r="102" spans="13:20" s="26" customFormat="1" ht="13.8" x14ac:dyDescent="0.3">
      <c r="M102" s="27"/>
      <c r="N102" s="27"/>
      <c r="O102" s="27"/>
      <c r="P102" s="27"/>
      <c r="Q102" s="27"/>
      <c r="R102" s="27"/>
      <c r="S102" s="27"/>
      <c r="T102" s="27"/>
    </row>
    <row r="103" spans="13:20" s="26" customFormat="1" ht="13.8" x14ac:dyDescent="0.3">
      <c r="M103" s="27"/>
      <c r="N103" s="27"/>
      <c r="O103" s="27"/>
      <c r="P103" s="27"/>
      <c r="Q103" s="27"/>
      <c r="R103" s="27"/>
      <c r="S103" s="27"/>
      <c r="T103" s="27"/>
    </row>
    <row r="104" spans="13:20" s="26" customFormat="1" ht="13.8" x14ac:dyDescent="0.3">
      <c r="M104" s="27"/>
      <c r="N104" s="27"/>
      <c r="O104" s="27"/>
      <c r="P104" s="27"/>
      <c r="Q104" s="27"/>
      <c r="R104" s="27"/>
      <c r="S104" s="27"/>
      <c r="T104" s="27"/>
    </row>
    <row r="105" spans="13:20" s="26" customFormat="1" ht="13.8" x14ac:dyDescent="0.3">
      <c r="M105" s="27"/>
      <c r="N105" s="27"/>
      <c r="O105" s="27"/>
      <c r="P105" s="27"/>
      <c r="Q105" s="27"/>
      <c r="R105" s="27"/>
      <c r="S105" s="27"/>
      <c r="T105" s="27"/>
    </row>
    <row r="106" spans="13:20" s="26" customFormat="1" ht="13.8" x14ac:dyDescent="0.3">
      <c r="M106" s="27"/>
      <c r="N106" s="27"/>
      <c r="O106" s="27"/>
      <c r="P106" s="27"/>
      <c r="Q106" s="27"/>
      <c r="R106" s="27"/>
      <c r="S106" s="27"/>
      <c r="T106" s="27"/>
    </row>
    <row r="107" spans="13:20" s="26" customFormat="1" ht="13.8" x14ac:dyDescent="0.3">
      <c r="M107" s="27"/>
      <c r="N107" s="27"/>
      <c r="O107" s="27"/>
      <c r="P107" s="27"/>
      <c r="Q107" s="27"/>
      <c r="R107" s="27"/>
      <c r="S107" s="27"/>
      <c r="T107" s="27"/>
    </row>
    <row r="108" spans="13:20" s="26" customFormat="1" ht="13.8" x14ac:dyDescent="0.3">
      <c r="M108" s="27"/>
      <c r="N108" s="27"/>
      <c r="O108" s="27"/>
      <c r="P108" s="27"/>
      <c r="Q108" s="27"/>
      <c r="R108" s="27"/>
      <c r="S108" s="27"/>
      <c r="T108" s="27"/>
    </row>
    <row r="109" spans="13:20" s="26" customFormat="1" ht="13.8" x14ac:dyDescent="0.3">
      <c r="M109" s="27"/>
      <c r="N109" s="27"/>
      <c r="O109" s="27"/>
      <c r="P109" s="27"/>
      <c r="Q109" s="27"/>
      <c r="R109" s="27"/>
      <c r="S109" s="27"/>
      <c r="T109" s="27"/>
    </row>
    <row r="110" spans="13:20" s="26" customFormat="1" ht="13.8" x14ac:dyDescent="0.3">
      <c r="M110" s="27"/>
      <c r="N110" s="27"/>
      <c r="O110" s="27"/>
      <c r="P110" s="27"/>
      <c r="Q110" s="27"/>
      <c r="R110" s="27"/>
      <c r="S110" s="27"/>
      <c r="T110" s="27"/>
    </row>
    <row r="111" spans="13:20" s="26" customFormat="1" ht="13.8" x14ac:dyDescent="0.3">
      <c r="M111" s="27"/>
      <c r="N111" s="27"/>
      <c r="O111" s="27"/>
      <c r="P111" s="27"/>
      <c r="Q111" s="27"/>
      <c r="R111" s="27"/>
      <c r="S111" s="27"/>
      <c r="T111" s="27"/>
    </row>
    <row r="112" spans="13:20" s="26" customFormat="1" ht="13.8" x14ac:dyDescent="0.3">
      <c r="M112" s="27"/>
      <c r="N112" s="27"/>
      <c r="O112" s="27"/>
      <c r="P112" s="27"/>
      <c r="Q112" s="27"/>
      <c r="R112" s="27"/>
      <c r="S112" s="27"/>
      <c r="T112" s="27"/>
    </row>
    <row r="113" spans="13:20" s="26" customFormat="1" ht="13.8" x14ac:dyDescent="0.3">
      <c r="M113" s="27"/>
      <c r="N113" s="27"/>
      <c r="O113" s="27"/>
      <c r="P113" s="27"/>
      <c r="Q113" s="27"/>
      <c r="R113" s="27"/>
      <c r="S113" s="27"/>
      <c r="T113" s="27"/>
    </row>
    <row r="114" spans="13:20" s="26" customFormat="1" ht="13.8" x14ac:dyDescent="0.3">
      <c r="M114" s="27"/>
      <c r="N114" s="27"/>
      <c r="O114" s="27"/>
      <c r="P114" s="27"/>
      <c r="Q114" s="27"/>
      <c r="R114" s="27"/>
      <c r="S114" s="27"/>
      <c r="T114" s="27"/>
    </row>
    <row r="115" spans="13:20" s="26" customFormat="1" ht="13.8" x14ac:dyDescent="0.3">
      <c r="M115" s="27"/>
      <c r="N115" s="27"/>
      <c r="O115" s="27"/>
      <c r="P115" s="27"/>
      <c r="Q115" s="27"/>
      <c r="R115" s="27"/>
      <c r="S115" s="27"/>
      <c r="T115" s="27"/>
    </row>
    <row r="116" spans="13:20" s="26" customFormat="1" ht="13.8" x14ac:dyDescent="0.3">
      <c r="M116" s="27"/>
      <c r="N116" s="27"/>
      <c r="O116" s="27"/>
      <c r="P116" s="27"/>
      <c r="Q116" s="27"/>
      <c r="R116" s="27"/>
      <c r="S116" s="27"/>
      <c r="T116" s="27"/>
    </row>
    <row r="117" spans="13:20" s="26" customFormat="1" ht="13.8" x14ac:dyDescent="0.3">
      <c r="M117" s="27"/>
      <c r="N117" s="27"/>
      <c r="O117" s="27"/>
      <c r="P117" s="27"/>
      <c r="Q117" s="27"/>
      <c r="R117" s="27"/>
      <c r="S117" s="27"/>
      <c r="T117" s="27"/>
    </row>
    <row r="118" spans="13:20" s="26" customFormat="1" ht="13.8" x14ac:dyDescent="0.3">
      <c r="M118" s="27"/>
      <c r="N118" s="27"/>
      <c r="O118" s="27"/>
      <c r="P118" s="27"/>
      <c r="Q118" s="27"/>
      <c r="R118" s="27"/>
      <c r="S118" s="27"/>
      <c r="T118" s="27"/>
    </row>
    <row r="119" spans="13:20" s="26" customFormat="1" ht="13.8" x14ac:dyDescent="0.3">
      <c r="M119" s="27"/>
      <c r="N119" s="27"/>
      <c r="O119" s="27"/>
      <c r="P119" s="27"/>
      <c r="Q119" s="27"/>
      <c r="R119" s="27"/>
      <c r="S119" s="27"/>
      <c r="T119" s="27"/>
    </row>
    <row r="120" spans="13:20" s="26" customFormat="1" ht="13.8" x14ac:dyDescent="0.3">
      <c r="M120" s="27"/>
      <c r="N120" s="27"/>
      <c r="O120" s="27"/>
      <c r="P120" s="27"/>
      <c r="Q120" s="27"/>
      <c r="R120" s="27"/>
      <c r="S120" s="27"/>
      <c r="T120" s="27"/>
    </row>
    <row r="121" spans="13:20" s="26" customFormat="1" ht="13.8" x14ac:dyDescent="0.3">
      <c r="M121" s="27"/>
      <c r="N121" s="27"/>
      <c r="O121" s="27"/>
      <c r="P121" s="27"/>
      <c r="Q121" s="27"/>
      <c r="R121" s="27"/>
      <c r="S121" s="27"/>
      <c r="T121" s="27"/>
    </row>
    <row r="122" spans="13:20" s="26" customFormat="1" ht="13.8" x14ac:dyDescent="0.3">
      <c r="M122" s="27"/>
      <c r="N122" s="27"/>
      <c r="O122" s="27"/>
      <c r="P122" s="27"/>
      <c r="Q122" s="27"/>
      <c r="R122" s="27"/>
      <c r="S122" s="27"/>
      <c r="T122" s="27"/>
    </row>
    <row r="123" spans="13:20" s="26" customFormat="1" ht="13.8" x14ac:dyDescent="0.3">
      <c r="M123" s="27"/>
      <c r="N123" s="27"/>
      <c r="O123" s="27"/>
      <c r="P123" s="27"/>
      <c r="Q123" s="27"/>
      <c r="R123" s="27"/>
      <c r="S123" s="27"/>
      <c r="T123" s="27"/>
    </row>
    <row r="124" spans="13:20" s="26" customFormat="1" ht="13.8" x14ac:dyDescent="0.3">
      <c r="M124" s="27"/>
      <c r="N124" s="27"/>
      <c r="O124" s="27"/>
      <c r="P124" s="27"/>
      <c r="Q124" s="27"/>
      <c r="R124" s="27"/>
      <c r="S124" s="27"/>
      <c r="T124" s="27"/>
    </row>
    <row r="125" spans="13:20" s="26" customFormat="1" ht="13.8" x14ac:dyDescent="0.3">
      <c r="M125" s="27"/>
      <c r="N125" s="27"/>
      <c r="O125" s="27"/>
      <c r="P125" s="27"/>
      <c r="Q125" s="27"/>
      <c r="R125" s="27"/>
      <c r="S125" s="27"/>
      <c r="T125" s="27"/>
    </row>
    <row r="126" spans="13:20" s="26" customFormat="1" ht="13.8" x14ac:dyDescent="0.3">
      <c r="M126" s="27"/>
      <c r="N126" s="27"/>
      <c r="O126" s="27"/>
      <c r="P126" s="27"/>
      <c r="Q126" s="27"/>
      <c r="R126" s="27"/>
      <c r="S126" s="27"/>
      <c r="T126" s="27"/>
    </row>
    <row r="127" spans="13:20" s="26" customFormat="1" ht="13.8" x14ac:dyDescent="0.3">
      <c r="M127" s="27"/>
      <c r="N127" s="27"/>
      <c r="O127" s="27"/>
      <c r="P127" s="27"/>
      <c r="Q127" s="27"/>
      <c r="R127" s="27"/>
      <c r="S127" s="27"/>
      <c r="T127" s="27"/>
    </row>
    <row r="128" spans="13:20"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sheetData>
  <mergeCells count="1">
    <mergeCell ref="H30:K31"/>
  </mergeCells>
  <hyperlinks>
    <hyperlink ref="F59" r:id="rId1"/>
  </hyperlinks>
  <pageMargins left="0.47244094488188981" right="0.23622047244094491" top="0.31496062992125984" bottom="0.98425196850393704" header="0.43307086614173229" footer="0.59055118110236227"/>
  <pageSetup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2016-03-16T21:27:38Z</dcterms:modified>
  <cp:category>Engineering Spreadsheets</cp:category>
</cp:coreProperties>
</file>