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15420" windowHeight="11940" tabRatio="871" activeTab="1"/>
  </bookViews>
  <sheets>
    <sheet name="READ ME" sheetId="39" r:id="rId1"/>
    <sheet name="PURPOSE" sheetId="36" r:id="rId2"/>
  </sheets>
  <externalReferences>
    <externalReference r:id="rId3"/>
  </externalReferences>
  <definedNames>
    <definedName name="_xlnm.Print_Area" localSheetId="1">PURPOSE!$A$8:$K$113</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V59" i="36" l="1"/>
  <c r="V19" i="36"/>
  <c r="C73" i="36"/>
  <c r="B65" i="36"/>
  <c r="E38" i="36"/>
  <c r="F38" i="36"/>
  <c r="G38" i="36"/>
  <c r="H38" i="36"/>
  <c r="I38" i="36"/>
  <c r="E39" i="36"/>
  <c r="F39" i="36"/>
  <c r="G39" i="36"/>
  <c r="H39" i="36"/>
  <c r="I39" i="36"/>
  <c r="E40" i="36"/>
  <c r="F40" i="36"/>
  <c r="G40" i="36"/>
  <c r="H40" i="36"/>
  <c r="I40" i="36"/>
  <c r="E41" i="36"/>
  <c r="F41" i="36"/>
  <c r="G41" i="36"/>
  <c r="H41" i="36"/>
  <c r="I41" i="36"/>
  <c r="E42" i="36"/>
  <c r="F42" i="36"/>
  <c r="G42" i="36"/>
  <c r="H42" i="36"/>
  <c r="I42" i="36"/>
  <c r="E37" i="36"/>
  <c r="F37" i="36"/>
  <c r="AD29" i="36"/>
  <c r="AD28" i="36"/>
  <c r="C72" i="36"/>
  <c r="I37" i="36"/>
  <c r="H37" i="36"/>
  <c r="G37" i="36"/>
  <c r="E51" i="36" l="1" a="1"/>
  <c r="E52" i="36" s="1"/>
  <c r="AE29" i="36"/>
  <c r="AE28" i="36"/>
  <c r="AD24" i="36"/>
  <c r="E55" i="36" l="1"/>
  <c r="G53" i="36"/>
  <c r="F54" i="36"/>
  <c r="F51" i="36"/>
  <c r="F56" i="36"/>
  <c r="I53" i="36"/>
  <c r="H51" i="36"/>
  <c r="I56" i="36"/>
  <c r="J54" i="36"/>
  <c r="G52" i="36"/>
  <c r="I55" i="36"/>
  <c r="G55" i="36"/>
  <c r="H53" i="36"/>
  <c r="E51" i="36"/>
  <c r="G54" i="36"/>
  <c r="E54" i="36"/>
  <c r="F52" i="36"/>
  <c r="J52" i="36"/>
  <c r="E53" i="36"/>
  <c r="I52" i="36"/>
  <c r="H56" i="36"/>
  <c r="J55" i="36"/>
  <c r="I51" i="36"/>
  <c r="G51" i="36"/>
  <c r="F55" i="36"/>
  <c r="H54" i="36"/>
  <c r="E56" i="36"/>
  <c r="J56" i="36"/>
  <c r="J53" i="36"/>
  <c r="F53" i="36"/>
  <c r="G56" i="36"/>
  <c r="J51" i="36"/>
  <c r="I54" i="36"/>
  <c r="H55" i="36"/>
  <c r="H52" i="36"/>
  <c r="C69" i="36"/>
  <c r="C70" i="36"/>
  <c r="C71" i="36"/>
  <c r="C68" i="36"/>
  <c r="L63" i="36"/>
  <c r="J62" i="36"/>
  <c r="J61" i="36"/>
  <c r="F63" i="36"/>
  <c r="F62" i="36"/>
  <c r="F61" i="36"/>
  <c r="G68" i="36" l="1" a="1"/>
  <c r="G73" i="36" s="1"/>
  <c r="F11" i="36"/>
  <c r="F64" i="36"/>
  <c r="V20" i="36"/>
  <c r="B12" i="36"/>
  <c r="L10" i="36"/>
  <c r="X4" i="36"/>
  <c r="X5" i="36"/>
  <c r="X6" i="36"/>
  <c r="X7" i="36"/>
  <c r="X3" i="36"/>
  <c r="X2" i="36"/>
  <c r="X1" i="36"/>
  <c r="G1" i="36" s="1"/>
  <c r="J63" i="36" s="1"/>
  <c r="J10" i="36" l="1"/>
  <c r="G68" i="36"/>
  <c r="G70" i="36"/>
  <c r="G69" i="36"/>
  <c r="G71" i="36"/>
  <c r="G72" i="36"/>
  <c r="V21" i="36"/>
  <c r="F8" i="36"/>
  <c r="J9" i="36"/>
  <c r="F10" i="36"/>
  <c r="J8" i="36"/>
  <c r="F9" i="36"/>
  <c r="W20" i="36" l="1"/>
  <c r="D97" i="36"/>
  <c r="W21" i="36"/>
  <c r="W19" i="36"/>
  <c r="W59" i="36"/>
  <c r="V22" i="36"/>
  <c r="W22" i="36" s="1"/>
  <c r="V23" i="36" l="1"/>
  <c r="W23" i="36" s="1"/>
  <c r="V24" i="36" l="1"/>
  <c r="W24" i="36" s="1"/>
  <c r="V25" i="36" l="1"/>
  <c r="W25" i="36" s="1"/>
  <c r="V26" i="36" l="1"/>
  <c r="W26" i="36" s="1"/>
  <c r="V27" i="36" l="1"/>
  <c r="W27" i="36" s="1"/>
  <c r="V28" i="36" l="1"/>
  <c r="W28" i="36" s="1"/>
  <c r="V29" i="36" l="1"/>
  <c r="W29" i="36" s="1"/>
  <c r="V30" i="36" l="1"/>
  <c r="W30" i="36" s="1"/>
  <c r="V31" i="36" l="1"/>
  <c r="W31" i="36" s="1"/>
  <c r="V32" i="36" l="1"/>
  <c r="W32" i="36" s="1"/>
  <c r="V33" i="36" l="1"/>
  <c r="W33" i="36" s="1"/>
  <c r="V34" i="36" l="1"/>
  <c r="W34" i="36" s="1"/>
  <c r="V35" i="36" l="1"/>
  <c r="W35" i="36" s="1"/>
  <c r="V36" i="36" l="1"/>
  <c r="W36" i="36" s="1"/>
  <c r="V37" i="36" l="1"/>
  <c r="W37" i="36" s="1"/>
  <c r="V38" i="36" l="1"/>
  <c r="W38" i="36" s="1"/>
  <c r="V39" i="36" l="1"/>
  <c r="W39" i="36" s="1"/>
  <c r="V40" i="36" l="1"/>
  <c r="W40" i="36" s="1"/>
  <c r="V41" i="36" l="1"/>
  <c r="W41" i="36" s="1"/>
  <c r="V42" i="36" l="1"/>
  <c r="W42" i="36" s="1"/>
  <c r="V43" i="36" l="1"/>
  <c r="W43" i="36" s="1"/>
  <c r="V44" i="36" l="1"/>
  <c r="W44" i="36" s="1"/>
  <c r="V45" i="36" l="1"/>
  <c r="W45" i="36" s="1"/>
  <c r="V46" i="36" l="1"/>
  <c r="W46" i="36" s="1"/>
  <c r="V47" i="36" l="1"/>
  <c r="W47" i="36" s="1"/>
  <c r="V48" i="36" l="1"/>
  <c r="W48" i="36" s="1"/>
  <c r="V49" i="36" l="1"/>
  <c r="W49" i="36" s="1"/>
  <c r="V50" i="36" l="1"/>
  <c r="W50" i="36" s="1"/>
  <c r="V51" i="36" l="1"/>
  <c r="W51" i="36" s="1"/>
  <c r="V52" i="36" l="1"/>
  <c r="W52" i="36" s="1"/>
  <c r="V53" i="36" l="1"/>
  <c r="W53" i="36" s="1"/>
  <c r="V54" i="36" l="1"/>
  <c r="W54" i="36" s="1"/>
  <c r="V55" i="36" l="1"/>
  <c r="W55" i="36" s="1"/>
  <c r="V56" i="36" l="1"/>
  <c r="W56" i="36" s="1"/>
  <c r="V57" i="36" l="1"/>
  <c r="W57" i="36" s="1"/>
  <c r="V58" i="36" l="1"/>
  <c r="W58" i="36" s="1"/>
</calcChain>
</file>

<file path=xl/sharedStrings.xml><?xml version="1.0" encoding="utf-8"?>
<sst xmlns="http://schemas.openxmlformats.org/spreadsheetml/2006/main" count="217" uniqueCount="110">
  <si>
    <t>R. Abbott</t>
  </si>
  <si>
    <t>Author:</t>
  </si>
  <si>
    <t>Check:</t>
  </si>
  <si>
    <t>Date:</t>
  </si>
  <si>
    <t>Revision:</t>
  </si>
  <si>
    <t>Report:</t>
  </si>
  <si>
    <t>Page:</t>
  </si>
  <si>
    <t>Section:</t>
  </si>
  <si>
    <t>Document Number:</t>
  </si>
  <si>
    <t>Revision Level :</t>
  </si>
  <si>
    <t xml:space="preserve"> </t>
  </si>
  <si>
    <t>=</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</si>
  <si>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</si>
  <si>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</si>
  <si>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</si>
  <si>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</si>
  <si>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</si>
  <si>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</si>
  <si>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</si>
  <si>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</si>
  <si>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</si>
  <si>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</si>
  <si>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</si>
  <si>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</si>
  <si>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</si>
  <si>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</si>
  <si>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</si>
  <si>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</si>
  <si>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</si>
  <si>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</si>
  <si>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</si>
  <si>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</si>
  <si>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</si>
  <si>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x</t>
  </si>
  <si>
    <t>y</t>
  </si>
  <si>
    <t>A</t>
  </si>
  <si>
    <t>B</t>
  </si>
  <si>
    <t>C</t>
  </si>
  <si>
    <t>x₁</t>
  </si>
  <si>
    <t>x₁²</t>
  </si>
  <si>
    <t>x₂</t>
  </si>
  <si>
    <t>x₂²</t>
  </si>
  <si>
    <t>x₃</t>
  </si>
  <si>
    <t>x₃²</t>
  </si>
  <si>
    <t>y₁</t>
  </si>
  <si>
    <t>y₂</t>
  </si>
  <si>
    <t>y₃</t>
  </si>
  <si>
    <t>Reference Points</t>
  </si>
  <si>
    <t>D</t>
  </si>
  <si>
    <t>x₁³</t>
  </si>
  <si>
    <t>x₂³</t>
  </si>
  <si>
    <t>x₃³</t>
  </si>
  <si>
    <t>x₄</t>
  </si>
  <si>
    <t>x₄³</t>
  </si>
  <si>
    <t>x₄²</t>
  </si>
  <si>
    <t>y₄</t>
  </si>
  <si>
    <t xml:space="preserve"> Values in italics are optional</t>
  </si>
  <si>
    <t>Example</t>
  </si>
  <si>
    <t>Chart 11</t>
  </si>
  <si>
    <t>Axis 1</t>
  </si>
  <si>
    <t>X</t>
  </si>
  <si>
    <t>Y</t>
  </si>
  <si>
    <t>Maximum</t>
  </si>
  <si>
    <t>Minimum</t>
  </si>
  <si>
    <r>
      <t xml:space="preserve"> ChangeChartAxisScale(Chart name, </t>
    </r>
    <r>
      <rPr>
        <b/>
        <i/>
        <sz val="10"/>
        <color indexed="8"/>
        <rFont val="Calibri"/>
        <family val="2"/>
        <scheme val="minor"/>
      </rPr>
      <t>Xmin, Xmax, Y1min, Y1max, Y2min, Y2max</t>
    </r>
    <r>
      <rPr>
        <b/>
        <sz val="10"/>
        <color indexed="8"/>
        <rFont val="Calibri"/>
        <family val="2"/>
        <scheme val="minor"/>
      </rPr>
      <t>)</t>
    </r>
  </si>
  <si>
    <t>Curve Fit Spline:</t>
  </si>
  <si>
    <t>x₅³</t>
  </si>
  <si>
    <t>x₅²</t>
  </si>
  <si>
    <t>x₅</t>
  </si>
  <si>
    <t>x₁⁵</t>
  </si>
  <si>
    <t>x₂⁵</t>
  </si>
  <si>
    <t>x₃⁵</t>
  </si>
  <si>
    <t>x₁⁴</t>
  </si>
  <si>
    <t>x₂⁴</t>
  </si>
  <si>
    <t>x₃⁴</t>
  </si>
  <si>
    <t>x₄⁴</t>
  </si>
  <si>
    <t>x₅⁴</t>
  </si>
  <si>
    <t>y₅</t>
  </si>
  <si>
    <t>E</t>
  </si>
  <si>
    <t>F</t>
  </si>
  <si>
    <t>y₆</t>
  </si>
  <si>
    <t>x₄⁵</t>
  </si>
  <si>
    <t>x₅⁵</t>
  </si>
  <si>
    <t>x₆</t>
  </si>
  <si>
    <t>x₆⁵</t>
  </si>
  <si>
    <t>x₆⁴</t>
  </si>
  <si>
    <t>x₆³</t>
  </si>
  <si>
    <t>x₆²</t>
  </si>
  <si>
    <t>Ax⁵ + Bx⁴ + Cx³ + Dx² + Ex + F</t>
  </si>
  <si>
    <t>A 5th order fit to the 6 points will be constructed in the form</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</si>
  <si>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</si>
  <si>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</si>
  <si>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</si>
  <si>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</si>
  <si>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</si>
  <si>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FIFTH ORDER CURVE FIT</t>
  </si>
  <si>
    <t>AA-SM-233</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</si>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</sst>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
  </numFmts>
  <fonts count="27"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i/>
      <sz val="10"/>
      <name val="Calibri"/>
      <family val="2"/>
      <scheme val="minor"/>
    </font>
    <font>
      <b/>
      <u/>
      <sz val="10"/>
      <name val="Calibri"/>
      <family val="2"/>
      <scheme val="minor"/>
    </font>
    <font>
      <u/>
      <sz val="10"/>
      <color theme="10"/>
      <name val="Calibri"/>
      <family val="2"/>
    </font>
    <font>
      <b/>
      <sz val="10"/>
      <color rgb="FFFF0000"/>
      <name val="Calibri"/>
      <family val="2"/>
      <scheme val="minor"/>
    </font>
    <font>
      <sz val="10"/>
      <color rgb="FF0000FF"/>
      <name val="Calibri"/>
      <family val="2"/>
      <scheme val="minor"/>
    </font>
    <font>
      <b/>
      <sz val="10"/>
      <name val="Calibri"/>
      <family val="2"/>
    </font>
    <font>
      <sz val="10"/>
      <color theme="1"/>
      <name val="Calibri"/>
      <family val="2"/>
      <scheme val="minor"/>
    </font>
    <font>
      <sz val="10"/>
      <color rgb="FF3333FF"/>
      <name val="Calibri"/>
      <family val="2"/>
      <scheme val="minor"/>
    </font>
    <font>
      <b/>
      <sz val="10"/>
      <color theme="1"/>
      <name val="Calibri"/>
      <family val="2"/>
      <scheme val="minor"/>
    </font>
    <font>
      <b/>
      <i/>
      <sz val="10"/>
      <color indexed="8"/>
      <name val="Calibri"/>
      <family val="2"/>
      <scheme val="minor"/>
    </font>
    <font>
      <b/>
      <sz val="10"/>
      <color indexed="8"/>
      <name val="Calibri"/>
      <family val="2"/>
      <scheme val="minor"/>
    </font>
    <font>
      <b/>
      <i/>
      <sz val="10"/>
      <name val="Calibri"/>
      <family val="2"/>
      <scheme val="minor"/>
    </font>
    <font>
      <sz val="7"/>
      <name val="Calibri"/>
      <family val="2"/>
      <scheme val="minor"/>
    </font>
    <font>
      <sz val="7"/>
      <name val="Calibri"/>
      <family val="2"/>
    </font>
    <font>
      <u/>
      <sz val="10"/>
      <color theme="10"/>
      <name val="Arial"/>
    </font>
    <font>
      <u/>
      <sz val="10"/>
      <color theme="10"/>
      <name val="Calibri"/>
      <family val="2"/>
      <scheme val="minor"/>
    </font>
    <font>
      <sz val="10"/>
      <name val="Arial"/>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12" fillId="0" borderId="0" applyNumberFormat="0" applyFill="0" applyBorder="0" applyAlignment="0" applyProtection="0">
      <alignment vertical="top"/>
      <protection locked="0"/>
    </xf>
    <xf numFmtId="0" fontId="7" fillId="0" borderId="0"/>
    <xf numFmtId="0" fontId="1" fillId="0" borderId="0"/>
    <xf numFmtId="0" fontId="9" fillId="0" borderId="0"/>
    <xf numFmtId="0" fontId="1" fillId="0" borderId="0"/>
    <xf numFmtId="0" fontId="24" fillId="0" borderId="0" applyNumberFormat="0" applyFill="0" applyBorder="0" applyAlignment="0" applyProtection="0"/>
    <xf numFmtId="0" fontId="12" fillId="0" borderId="0" applyNumberFormat="0" applyFill="0" applyBorder="0" applyAlignment="0" applyProtection="0">
      <alignment vertical="top"/>
      <protection locked="0"/>
    </xf>
    <xf numFmtId="0" fontId="26" fillId="0" borderId="0"/>
  </cellStyleXfs>
  <cellXfs count="76">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8" fillId="0" borderId="0" xfId="4" applyFont="1" applyAlignment="1">
      <alignment horizontal="left"/>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5" fontId="5" fillId="0" borderId="1" xfId="5" applyNumberFormat="1" applyFont="1" applyBorder="1" applyAlignment="1">
      <alignment horizontal="center"/>
    </xf>
    <xf numFmtId="0" fontId="11" fillId="0" borderId="0" xfId="4" applyFont="1" applyBorder="1" applyAlignment="1"/>
    <xf numFmtId="0" fontId="11" fillId="0" borderId="0" xfId="4" applyFont="1"/>
    <xf numFmtId="0" fontId="13"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3" fillId="0" borderId="0" xfId="4" applyFont="1" applyProtection="1">
      <protection locked="0"/>
    </xf>
    <xf numFmtId="0" fontId="13" fillId="0" borderId="0" xfId="4" applyFont="1" applyAlignment="1" applyProtection="1">
      <alignment horizontal="left"/>
      <protection locked="0"/>
    </xf>
    <xf numFmtId="14" fontId="13"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5" fontId="0" fillId="0" borderId="0" xfId="0" applyNumberFormat="1" applyAlignment="1">
      <alignment horizontal="center"/>
    </xf>
    <xf numFmtId="0" fontId="0" fillId="0" borderId="0" xfId="0" applyAlignment="1">
      <alignment horizontal="center"/>
    </xf>
    <xf numFmtId="0" fontId="0" fillId="0" borderId="0" xfId="0" applyAlignment="1"/>
    <xf numFmtId="0" fontId="5" fillId="0" borderId="0" xfId="4" applyFont="1" applyAlignment="1"/>
    <xf numFmtId="165" fontId="5" fillId="0" borderId="0" xfId="4" applyNumberFormat="1" applyFont="1" applyAlignment="1">
      <alignment horizontal="center"/>
    </xf>
    <xf numFmtId="2" fontId="5" fillId="0" borderId="0" xfId="4" applyNumberFormat="1" applyFont="1" applyAlignment="1">
      <alignment horizontal="center"/>
    </xf>
    <xf numFmtId="2" fontId="0" fillId="0" borderId="0" xfId="0" applyNumberFormat="1" applyAlignment="1"/>
    <xf numFmtId="2" fontId="5" fillId="0" borderId="0" xfId="4" applyNumberFormat="1" applyFont="1"/>
    <xf numFmtId="165" fontId="14" fillId="0" borderId="0" xfId="4" applyNumberFormat="1" applyFont="1" applyAlignment="1">
      <alignment horizontal="center"/>
    </xf>
    <xf numFmtId="0" fontId="6" fillId="0" borderId="0" xfId="4" applyFont="1" applyAlignment="1">
      <alignment horizontal="center"/>
    </xf>
    <xf numFmtId="0" fontId="15" fillId="0" borderId="0" xfId="0" applyFont="1" applyAlignment="1">
      <alignment horizontal="center"/>
    </xf>
    <xf numFmtId="0" fontId="16" fillId="0" borderId="0" xfId="0" applyFont="1"/>
    <xf numFmtId="0" fontId="16" fillId="2" borderId="0" xfId="0" applyFont="1" applyFill="1"/>
    <xf numFmtId="0" fontId="17" fillId="0" borderId="0" xfId="0" applyFont="1"/>
    <xf numFmtId="0" fontId="16" fillId="0" borderId="0" xfId="0" applyFont="1" applyAlignment="1">
      <alignment horizontal="center"/>
    </xf>
    <xf numFmtId="164" fontId="16" fillId="3" borderId="3" xfId="0" applyNumberFormat="1" applyFont="1" applyFill="1" applyBorder="1"/>
    <xf numFmtId="0" fontId="10" fillId="0" borderId="0" xfId="4" applyFont="1"/>
    <xf numFmtId="0" fontId="18" fillId="0" borderId="0" xfId="0" applyFont="1"/>
    <xf numFmtId="0" fontId="2" fillId="0" borderId="0" xfId="0" applyFont="1"/>
    <xf numFmtId="0" fontId="21" fillId="0" borderId="0" xfId="4" quotePrefix="1" applyFont="1"/>
    <xf numFmtId="0" fontId="14" fillId="0" borderId="0" xfId="4" applyFont="1" applyAlignment="1">
      <alignment horizontal="center"/>
    </xf>
    <xf numFmtId="165" fontId="14" fillId="0" borderId="0" xfId="4" applyNumberFormat="1" applyFont="1" applyFill="1" applyAlignment="1">
      <alignment horizontal="center"/>
    </xf>
    <xf numFmtId="0" fontId="2" fillId="0" borderId="0" xfId="0" applyFont="1" applyAlignment="1"/>
    <xf numFmtId="1" fontId="22" fillId="0" borderId="0" xfId="4" applyNumberFormat="1" applyFont="1" applyAlignment="1">
      <alignment horizontal="center"/>
    </xf>
    <xf numFmtId="166" fontId="22" fillId="0" borderId="0" xfId="4" applyNumberFormat="1" applyFont="1" applyAlignment="1">
      <alignment horizontal="center"/>
    </xf>
    <xf numFmtId="166" fontId="23" fillId="0" borderId="0" xfId="0" applyNumberFormat="1" applyFont="1" applyAlignment="1">
      <alignment horizontal="center"/>
    </xf>
    <xf numFmtId="167" fontId="22" fillId="0" borderId="0" xfId="4" applyNumberFormat="1" applyFont="1" applyAlignment="1">
      <alignment horizontal="center"/>
    </xf>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6" fillId="0" borderId="0" xfId="4"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5" fillId="0" borderId="0" xfId="6" applyFont="1"/>
    <xf numFmtId="0" fontId="3" fillId="0" borderId="0" xfId="4" applyFont="1" applyBorder="1" applyAlignment="1">
      <alignment horizontal="center"/>
    </xf>
    <xf numFmtId="0" fontId="3" fillId="0" borderId="0" xfId="4" applyFont="1" applyBorder="1"/>
    <xf numFmtId="165" fontId="5" fillId="0" borderId="0" xfId="6" applyNumberFormat="1" applyFont="1" applyBorder="1" applyAlignment="1">
      <alignment horizontal="center"/>
    </xf>
    <xf numFmtId="0" fontId="5" fillId="0" borderId="0" xfId="4" applyFont="1" applyBorder="1" applyAlignment="1">
      <alignment horizontal="left" vertical="top" wrapText="1"/>
    </xf>
    <xf numFmtId="0" fontId="5" fillId="0" borderId="0" xfId="4" applyFont="1" applyBorder="1" applyAlignment="1">
      <alignment horizontal="left" vertical="top" wrapText="1"/>
    </xf>
    <xf numFmtId="0" fontId="0" fillId="0" borderId="0" xfId="0" applyAlignment="1">
      <alignment horizontal="center" wrapText="1"/>
    </xf>
    <xf numFmtId="0" fontId="25" fillId="0" borderId="0" xfId="7" applyFont="1" applyBorder="1" applyAlignment="1" applyProtection="1">
      <alignment horizontal="center"/>
    </xf>
    <xf numFmtId="0" fontId="12" fillId="0" borderId="0" xfId="8" applyBorder="1" applyAlignment="1" applyProtection="1">
      <alignment horizontal="center"/>
    </xf>
    <xf numFmtId="0" fontId="12" fillId="0" borderId="0" xfId="8" applyBorder="1" applyAlignment="1" applyProtection="1">
      <alignment horizontal="center"/>
    </xf>
    <xf numFmtId="0" fontId="5" fillId="0" borderId="0" xfId="4" applyFont="1" applyBorder="1" applyAlignment="1">
      <alignment horizontal="left" wrapText="1"/>
    </xf>
    <xf numFmtId="0" fontId="26" fillId="0" borderId="0" xfId="9"/>
    <xf numFmtId="0" fontId="24" fillId="0" borderId="0" xfId="7" applyBorder="1" applyAlignment="1">
      <alignment horizontal="center"/>
    </xf>
    <xf numFmtId="0" fontId="12" fillId="0" borderId="0" xfId="8" applyFont="1" applyBorder="1" applyAlignment="1" applyProtection="1">
      <alignment horizontal="center"/>
    </xf>
  </cellXfs>
  <cellStyles count="10">
    <cellStyle name="Hyperlink" xfId="2" builtinId="8" customBuiltin="1"/>
    <cellStyle name="Hyperlink 2" xfId="7"/>
    <cellStyle name="Hyperlink 2 2" xfId="8"/>
    <cellStyle name="Normal" xfId="0" builtinId="0" customBuiltin="1"/>
    <cellStyle name="Normal 2" xfId="1"/>
    <cellStyle name="Normal 2 2" xfId="4"/>
    <cellStyle name="Normal 3" xfId="3"/>
    <cellStyle name="Normal 4" xfId="5"/>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743634409399231E-2"/>
          <c:y val="5.1469783076272396E-2"/>
          <c:w val="0.84842383638159358"/>
          <c:h val="0.90556606480955892"/>
        </c:manualLayout>
      </c:layout>
      <c:scatterChart>
        <c:scatterStyle val="lineMarker"/>
        <c:varyColors val="0"/>
        <c:ser>
          <c:idx val="0"/>
          <c:order val="0"/>
          <c:spPr>
            <a:ln>
              <a:noFill/>
            </a:ln>
          </c:spPr>
          <c:marker>
            <c:symbol val="diamond"/>
            <c:size val="10"/>
            <c:spPr>
              <a:solidFill>
                <a:schemeClr val="tx1"/>
              </a:solidFill>
              <a:ln>
                <a:solidFill>
                  <a:schemeClr val="tx1"/>
                </a:solidFill>
              </a:ln>
            </c:spPr>
          </c:marker>
          <c:xVal>
            <c:numRef>
              <c:f>PURPOSE!$C$16:$C$21</c:f>
              <c:numCache>
                <c:formatCode>0.0</c:formatCode>
                <c:ptCount val="6"/>
                <c:pt idx="0">
                  <c:v>0</c:v>
                </c:pt>
                <c:pt idx="1">
                  <c:v>40</c:v>
                </c:pt>
                <c:pt idx="2">
                  <c:v>60</c:v>
                </c:pt>
                <c:pt idx="3">
                  <c:v>70</c:v>
                </c:pt>
                <c:pt idx="4">
                  <c:v>120</c:v>
                </c:pt>
                <c:pt idx="5">
                  <c:v>150</c:v>
                </c:pt>
              </c:numCache>
            </c:numRef>
          </c:xVal>
          <c:yVal>
            <c:numRef>
              <c:f>PURPOSE!$D$16:$D$21</c:f>
              <c:numCache>
                <c:formatCode>0.0</c:formatCode>
                <c:ptCount val="6"/>
                <c:pt idx="0">
                  <c:v>150</c:v>
                </c:pt>
                <c:pt idx="1">
                  <c:v>10</c:v>
                </c:pt>
                <c:pt idx="2">
                  <c:v>15</c:v>
                </c:pt>
                <c:pt idx="3">
                  <c:v>10</c:v>
                </c:pt>
                <c:pt idx="4">
                  <c:v>30</c:v>
                </c:pt>
                <c:pt idx="5" formatCode="General">
                  <c:v>20</c:v>
                </c:pt>
              </c:numCache>
            </c:numRef>
          </c:yVal>
          <c:smooth val="0"/>
          <c:extLst>
            <c:ext xmlns:c16="http://schemas.microsoft.com/office/drawing/2014/chart" uri="{C3380CC4-5D6E-409C-BE32-E72D297353CC}">
              <c16:uniqueId val="{00000000-5CCD-4E4D-9AD2-62E7FC66CC24}"/>
            </c:ext>
          </c:extLst>
        </c:ser>
        <c:ser>
          <c:idx val="1"/>
          <c:order val="1"/>
          <c:spPr>
            <a:ln w="19050">
              <a:solidFill>
                <a:srgbClr val="FF0000"/>
              </a:solidFill>
            </a:ln>
          </c:spPr>
          <c:marker>
            <c:symbol val="none"/>
          </c:marker>
          <c:xVal>
            <c:numRef>
              <c:f>PURPOSE!$V$19:$V$59</c:f>
              <c:numCache>
                <c:formatCode>0.0</c:formatCode>
                <c:ptCount val="41"/>
                <c:pt idx="0">
                  <c:v>0</c:v>
                </c:pt>
                <c:pt idx="1">
                  <c:v>3.75</c:v>
                </c:pt>
                <c:pt idx="2">
                  <c:v>7.5</c:v>
                </c:pt>
                <c:pt idx="3">
                  <c:v>11.25</c:v>
                </c:pt>
                <c:pt idx="4">
                  <c:v>15</c:v>
                </c:pt>
                <c:pt idx="5">
                  <c:v>18.75</c:v>
                </c:pt>
                <c:pt idx="6">
                  <c:v>22.5</c:v>
                </c:pt>
                <c:pt idx="7">
                  <c:v>26.25</c:v>
                </c:pt>
                <c:pt idx="8">
                  <c:v>30</c:v>
                </c:pt>
                <c:pt idx="9">
                  <c:v>33.75</c:v>
                </c:pt>
                <c:pt idx="10">
                  <c:v>37.5</c:v>
                </c:pt>
                <c:pt idx="11">
                  <c:v>41.25</c:v>
                </c:pt>
                <c:pt idx="12">
                  <c:v>45</c:v>
                </c:pt>
                <c:pt idx="13">
                  <c:v>48.75</c:v>
                </c:pt>
                <c:pt idx="14">
                  <c:v>52.5</c:v>
                </c:pt>
                <c:pt idx="15">
                  <c:v>56.25</c:v>
                </c:pt>
                <c:pt idx="16">
                  <c:v>60</c:v>
                </c:pt>
                <c:pt idx="17">
                  <c:v>63.75</c:v>
                </c:pt>
                <c:pt idx="18">
                  <c:v>67.5</c:v>
                </c:pt>
                <c:pt idx="19">
                  <c:v>71.25</c:v>
                </c:pt>
                <c:pt idx="20">
                  <c:v>75</c:v>
                </c:pt>
                <c:pt idx="21">
                  <c:v>78.75</c:v>
                </c:pt>
                <c:pt idx="22">
                  <c:v>82.5</c:v>
                </c:pt>
                <c:pt idx="23">
                  <c:v>86.25</c:v>
                </c:pt>
                <c:pt idx="24">
                  <c:v>90</c:v>
                </c:pt>
                <c:pt idx="25">
                  <c:v>93.75</c:v>
                </c:pt>
                <c:pt idx="26">
                  <c:v>97.5</c:v>
                </c:pt>
                <c:pt idx="27">
                  <c:v>101.25</c:v>
                </c:pt>
                <c:pt idx="28">
                  <c:v>105</c:v>
                </c:pt>
                <c:pt idx="29">
                  <c:v>108.75</c:v>
                </c:pt>
                <c:pt idx="30">
                  <c:v>112.5</c:v>
                </c:pt>
                <c:pt idx="31">
                  <c:v>116.25</c:v>
                </c:pt>
                <c:pt idx="32">
                  <c:v>120</c:v>
                </c:pt>
                <c:pt idx="33">
                  <c:v>123.75</c:v>
                </c:pt>
                <c:pt idx="34">
                  <c:v>127.5</c:v>
                </c:pt>
                <c:pt idx="35">
                  <c:v>131.25</c:v>
                </c:pt>
                <c:pt idx="36">
                  <c:v>135</c:v>
                </c:pt>
                <c:pt idx="37">
                  <c:v>138.75</c:v>
                </c:pt>
                <c:pt idx="38">
                  <c:v>142.5</c:v>
                </c:pt>
                <c:pt idx="39">
                  <c:v>146.25</c:v>
                </c:pt>
                <c:pt idx="40">
                  <c:v>150</c:v>
                </c:pt>
              </c:numCache>
            </c:numRef>
          </c:xVal>
          <c:yVal>
            <c:numRef>
              <c:f>PURPOSE!$W$19:$W$59</c:f>
              <c:numCache>
                <c:formatCode>0.0</c:formatCode>
                <c:ptCount val="41"/>
                <c:pt idx="0">
                  <c:v>150</c:v>
                </c:pt>
                <c:pt idx="1">
                  <c:v>102.96487027948558</c:v>
                </c:pt>
                <c:pt idx="2">
                  <c:v>67.916953346946102</c:v>
                </c:pt>
                <c:pt idx="3">
                  <c:v>42.705154939131376</c:v>
                </c:pt>
                <c:pt idx="4">
                  <c:v>25.419921875000057</c:v>
                </c:pt>
                <c:pt idx="5">
                  <c:v>14.38044548034668</c:v>
                </c:pt>
                <c:pt idx="6">
                  <c:v>8.1218650124289411</c:v>
                </c:pt>
                <c:pt idx="7">
                  <c:v>5.3824710845946697</c:v>
                </c:pt>
                <c:pt idx="8">
                  <c:v>5.0909090909090082</c:v>
                </c:pt>
                <c:pt idx="9">
                  <c:v>6.3533826307815389</c:v>
                </c:pt>
                <c:pt idx="10">
                  <c:v>8.4408569335935795</c:v>
                </c:pt>
                <c:pt idx="11">
                  <c:v>10.776262283324911</c:v>
                </c:pt>
                <c:pt idx="12">
                  <c:v>12.921697443181529</c:v>
                </c:pt>
                <c:pt idx="13">
                  <c:v>14.565633080222142</c:v>
                </c:pt>
                <c:pt idx="14">
                  <c:v>15.51011518998564</c:v>
                </c:pt>
                <c:pt idx="15">
                  <c:v>15.65796852111805</c:v>
                </c:pt>
                <c:pt idx="16">
                  <c:v>14.999999999999886</c:v>
                </c:pt>
                <c:pt idx="17">
                  <c:v>13.602202155372879</c:v>
                </c:pt>
                <c:pt idx="18">
                  <c:v>11.592956542968523</c:v>
                </c:pt>
                <c:pt idx="19">
                  <c:v>9.150237170132641</c:v>
                </c:pt>
                <c:pt idx="20">
                  <c:v>6.4888139204545041</c:v>
                </c:pt>
                <c:pt idx="21">
                  <c:v>3.8474559783933273</c:v>
                </c:pt>
                <c:pt idx="22">
                  <c:v>1.4761352539057953</c:v>
                </c:pt>
                <c:pt idx="23">
                  <c:v>-0.37677019292732439</c:v>
                </c:pt>
                <c:pt idx="24">
                  <c:v>-1.4772727272734301</c:v>
                </c:pt>
                <c:pt idx="25">
                  <c:v>-1.6185717149210177</c:v>
                </c:pt>
                <c:pt idx="26">
                  <c:v>-0.63385009765625</c:v>
                </c:pt>
                <c:pt idx="27">
                  <c:v>1.5909290313720703</c:v>
                </c:pt>
                <c:pt idx="28">
                  <c:v>5.1042258522727479</c:v>
                </c:pt>
                <c:pt idx="29">
                  <c:v>9.8761272430408553</c:v>
                </c:pt>
                <c:pt idx="30">
                  <c:v>15.785550204190031</c:v>
                </c:pt>
                <c:pt idx="31">
                  <c:v>22.607445283369771</c:v>
                </c:pt>
                <c:pt idx="32">
                  <c:v>29.999999999998863</c:v>
                </c:pt>
                <c:pt idx="33">
                  <c:v>37.491842269894505</c:v>
                </c:pt>
                <c:pt idx="34">
                  <c:v>44.469243829899369</c:v>
                </c:pt>
                <c:pt idx="35">
                  <c:v>50.163323662495259</c:v>
                </c:pt>
                <c:pt idx="36">
                  <c:v>53.637251420452685</c:v>
                </c:pt>
                <c:pt idx="37">
                  <c:v>53.773450851437246</c:v>
                </c:pt>
                <c:pt idx="38">
                  <c:v>49.260803222653067</c:v>
                </c:pt>
                <c:pt idx="39">
                  <c:v>38.581850745460997</c:v>
                </c:pt>
                <c:pt idx="40">
                  <c:v>19.999999999998636</c:v>
                </c:pt>
              </c:numCache>
            </c:numRef>
          </c:yVal>
          <c:smooth val="0"/>
          <c:extLst>
            <c:ext xmlns:c16="http://schemas.microsoft.com/office/drawing/2014/chart" uri="{C3380CC4-5D6E-409C-BE32-E72D297353CC}">
              <c16:uniqueId val="{00000001-5CCD-4E4D-9AD2-62E7FC66CC24}"/>
            </c:ext>
          </c:extLst>
        </c:ser>
        <c:dLbls>
          <c:showLegendKey val="0"/>
          <c:showVal val="0"/>
          <c:showCatName val="0"/>
          <c:showSerName val="0"/>
          <c:showPercent val="0"/>
          <c:showBubbleSize val="0"/>
        </c:dLbls>
        <c:axId val="573727648"/>
        <c:axId val="573723728"/>
      </c:scatterChart>
      <c:valAx>
        <c:axId val="573727648"/>
        <c:scaling>
          <c:orientation val="minMax"/>
          <c:max val="225"/>
        </c:scaling>
        <c:delete val="0"/>
        <c:axPos val="b"/>
        <c:majorGridlines/>
        <c:numFmt formatCode="0.0" sourceLinked="1"/>
        <c:majorTickMark val="out"/>
        <c:minorTickMark val="none"/>
        <c:tickLblPos val="nextTo"/>
        <c:crossAx val="573723728"/>
        <c:crosses val="autoZero"/>
        <c:crossBetween val="midCat"/>
      </c:valAx>
      <c:valAx>
        <c:axId val="573723728"/>
        <c:scaling>
          <c:orientation val="minMax"/>
          <c:max val="225"/>
        </c:scaling>
        <c:delete val="0"/>
        <c:axPos val="l"/>
        <c:majorGridlines/>
        <c:numFmt formatCode="0.0" sourceLinked="1"/>
        <c:majorTickMark val="out"/>
        <c:minorTickMark val="none"/>
        <c:tickLblPos val="nextTo"/>
        <c:crossAx val="573727648"/>
        <c:crosses val="autoZero"/>
        <c:crossBetween val="midCat"/>
      </c:valAx>
      <c:spPr>
        <a:ln>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582706</xdr:colOff>
      <xdr:row>73</xdr:row>
      <xdr:rowOff>134471</xdr:rowOff>
    </xdr:from>
    <xdr:to>
      <xdr:col>8</xdr:col>
      <xdr:colOff>358588</xdr:colOff>
      <xdr:row>95</xdr:row>
      <xdr:rowOff>100853</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521805</xdr:colOff>
      <xdr:row>36</xdr:row>
      <xdr:rowOff>3725</xdr:rowOff>
    </xdr:from>
    <xdr:to>
      <xdr:col>10</xdr:col>
      <xdr:colOff>119269</xdr:colOff>
      <xdr:row>42</xdr:row>
      <xdr:rowOff>0</xdr:rowOff>
    </xdr:to>
    <xdr:sp macro="" textlink="">
      <xdr:nvSpPr>
        <xdr:cNvPr id="13" name="Double Brace 12"/>
        <xdr:cNvSpPr/>
      </xdr:nvSpPr>
      <xdr:spPr bwMode="auto">
        <a:xfrm>
          <a:off x="1747631" y="6000334"/>
          <a:ext cx="3920986" cy="99018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542924</xdr:colOff>
      <xdr:row>50</xdr:row>
      <xdr:rowOff>0</xdr:rowOff>
    </xdr:from>
    <xdr:to>
      <xdr:col>10</xdr:col>
      <xdr:colOff>89646</xdr:colOff>
      <xdr:row>56</xdr:row>
      <xdr:rowOff>0</xdr:rowOff>
    </xdr:to>
    <xdr:sp macro="" textlink="">
      <xdr:nvSpPr>
        <xdr:cNvPr id="14" name="Double Brace 13"/>
        <xdr:cNvSpPr/>
      </xdr:nvSpPr>
      <xdr:spPr bwMode="auto">
        <a:xfrm>
          <a:off x="2391895" y="7888941"/>
          <a:ext cx="3793751" cy="941294"/>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xdr:col>
      <xdr:colOff>0</xdr:colOff>
      <xdr:row>67</xdr:row>
      <xdr:rowOff>0</xdr:rowOff>
    </xdr:from>
    <xdr:to>
      <xdr:col>7</xdr:col>
      <xdr:colOff>0</xdr:colOff>
      <xdr:row>73</xdr:row>
      <xdr:rowOff>0</xdr:rowOff>
    </xdr:to>
    <xdr:sp macro="" textlink="">
      <xdr:nvSpPr>
        <xdr:cNvPr id="15" name="Double Brace 14"/>
        <xdr:cNvSpPr/>
      </xdr:nvSpPr>
      <xdr:spPr bwMode="auto">
        <a:xfrm>
          <a:off x="3695700" y="10925175"/>
          <a:ext cx="609600" cy="9715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0</xdr:colOff>
      <xdr:row>67</xdr:row>
      <xdr:rowOff>0</xdr:rowOff>
    </xdr:from>
    <xdr:to>
      <xdr:col>3</xdr:col>
      <xdr:colOff>0</xdr:colOff>
      <xdr:row>73</xdr:row>
      <xdr:rowOff>0</xdr:rowOff>
    </xdr:to>
    <xdr:sp macro="" textlink="">
      <xdr:nvSpPr>
        <xdr:cNvPr id="16" name="Double Brace 15"/>
        <xdr:cNvSpPr/>
      </xdr:nvSpPr>
      <xdr:spPr bwMode="auto">
        <a:xfrm>
          <a:off x="1219200" y="10925175"/>
          <a:ext cx="638175" cy="9715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xdr:col>
      <xdr:colOff>0</xdr:colOff>
      <xdr:row>67</xdr:row>
      <xdr:rowOff>0</xdr:rowOff>
    </xdr:from>
    <xdr:to>
      <xdr:col>5</xdr:col>
      <xdr:colOff>4481</xdr:colOff>
      <xdr:row>73</xdr:row>
      <xdr:rowOff>0</xdr:rowOff>
    </xdr:to>
    <xdr:sp macro="" textlink="">
      <xdr:nvSpPr>
        <xdr:cNvPr id="17" name="Double Brace 16"/>
        <xdr:cNvSpPr/>
      </xdr:nvSpPr>
      <xdr:spPr bwMode="auto">
        <a:xfrm>
          <a:off x="2466975" y="10925175"/>
          <a:ext cx="623606" cy="9715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1</xdr:colOff>
      <xdr:row>22</xdr:row>
      <xdr:rowOff>0</xdr:rowOff>
    </xdr:from>
    <xdr:to>
      <xdr:col>9</xdr:col>
      <xdr:colOff>1</xdr:colOff>
      <xdr:row>28</xdr:row>
      <xdr:rowOff>0</xdr:rowOff>
    </xdr:to>
    <xdr:sp macro="" textlink="">
      <xdr:nvSpPr>
        <xdr:cNvPr id="18" name="Double Brace 17"/>
        <xdr:cNvSpPr/>
      </xdr:nvSpPr>
      <xdr:spPr bwMode="auto">
        <a:xfrm>
          <a:off x="1863588" y="3511826"/>
          <a:ext cx="3677478" cy="993913"/>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9</xdr:col>
      <xdr:colOff>108858</xdr:colOff>
      <xdr:row>22</xdr:row>
      <xdr:rowOff>0</xdr:rowOff>
    </xdr:from>
    <xdr:to>
      <xdr:col>9</xdr:col>
      <xdr:colOff>503464</xdr:colOff>
      <xdr:row>28</xdr:row>
      <xdr:rowOff>0</xdr:rowOff>
    </xdr:to>
    <xdr:sp macro="" textlink="">
      <xdr:nvSpPr>
        <xdr:cNvPr id="19" name="Double Brace 18"/>
        <xdr:cNvSpPr/>
      </xdr:nvSpPr>
      <xdr:spPr bwMode="auto">
        <a:xfrm>
          <a:off x="5649923" y="3511826"/>
          <a:ext cx="394606" cy="993913"/>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136072</xdr:colOff>
      <xdr:row>22</xdr:row>
      <xdr:rowOff>0</xdr:rowOff>
    </xdr:from>
    <xdr:to>
      <xdr:col>2</xdr:col>
      <xdr:colOff>503464</xdr:colOff>
      <xdr:row>28</xdr:row>
      <xdr:rowOff>0</xdr:rowOff>
    </xdr:to>
    <xdr:sp macro="" textlink="">
      <xdr:nvSpPr>
        <xdr:cNvPr id="20" name="Double Brace 19"/>
        <xdr:cNvSpPr/>
      </xdr:nvSpPr>
      <xdr:spPr bwMode="auto">
        <a:xfrm>
          <a:off x="1361898" y="3511826"/>
          <a:ext cx="367392" cy="993913"/>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xdr:col>
      <xdr:colOff>454968</xdr:colOff>
      <xdr:row>24</xdr:row>
      <xdr:rowOff>35413</xdr:rowOff>
    </xdr:from>
    <xdr:ext cx="254942" cy="264560"/>
    <xdr:sp macro="" textlink="">
      <xdr:nvSpPr>
        <xdr:cNvPr id="21" name="TextBox 20"/>
        <xdr:cNvSpPr txBox="1"/>
      </xdr:nvSpPr>
      <xdr:spPr>
        <a:xfrm>
          <a:off x="1680794" y="3878543"/>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8</xdr:col>
      <xdr:colOff>486104</xdr:colOff>
      <xdr:row>21</xdr:row>
      <xdr:rowOff>284</xdr:rowOff>
    </xdr:from>
    <xdr:ext cx="299377" cy="264560"/>
    <xdr:sp macro="" textlink="">
      <xdr:nvSpPr>
        <xdr:cNvPr id="22" name="TextBox 21"/>
        <xdr:cNvSpPr txBox="1"/>
      </xdr:nvSpPr>
      <xdr:spPr>
        <a:xfrm>
          <a:off x="4188430" y="11165241"/>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108858</xdr:colOff>
      <xdr:row>67</xdr:row>
      <xdr:rowOff>0</xdr:rowOff>
    </xdr:from>
    <xdr:to>
      <xdr:col>0</xdr:col>
      <xdr:colOff>503464</xdr:colOff>
      <xdr:row>73</xdr:row>
      <xdr:rowOff>0</xdr:rowOff>
    </xdr:to>
    <xdr:sp macro="" textlink="">
      <xdr:nvSpPr>
        <xdr:cNvPr id="52" name="Double Brace 51"/>
        <xdr:cNvSpPr/>
      </xdr:nvSpPr>
      <xdr:spPr bwMode="auto">
        <a:xfrm>
          <a:off x="108858" y="10925175"/>
          <a:ext cx="394606" cy="9715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5</xdr:col>
      <xdr:colOff>476579</xdr:colOff>
      <xdr:row>42</xdr:row>
      <xdr:rowOff>28859</xdr:rowOff>
    </xdr:from>
    <xdr:ext cx="299377" cy="264560"/>
    <xdr:sp macro="" textlink="">
      <xdr:nvSpPr>
        <xdr:cNvPr id="31" name="TextBox 30"/>
        <xdr:cNvSpPr txBox="1"/>
      </xdr:nvSpPr>
      <xdr:spPr>
        <a:xfrm>
          <a:off x="3562679" y="68678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1</xdr:colOff>
      <xdr:row>29</xdr:row>
      <xdr:rowOff>0</xdr:rowOff>
    </xdr:from>
    <xdr:to>
      <xdr:col>6</xdr:col>
      <xdr:colOff>1</xdr:colOff>
      <xdr:row>35</xdr:row>
      <xdr:rowOff>0</xdr:rowOff>
    </xdr:to>
    <xdr:sp macro="" textlink="">
      <xdr:nvSpPr>
        <xdr:cNvPr id="32" name="Double Brace 31"/>
        <xdr:cNvSpPr/>
      </xdr:nvSpPr>
      <xdr:spPr bwMode="auto">
        <a:xfrm>
          <a:off x="1863588" y="3511826"/>
          <a:ext cx="3677478" cy="993913"/>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0</xdr:col>
      <xdr:colOff>1</xdr:colOff>
      <xdr:row>43</xdr:row>
      <xdr:rowOff>0</xdr:rowOff>
    </xdr:from>
    <xdr:to>
      <xdr:col>6</xdr:col>
      <xdr:colOff>1</xdr:colOff>
      <xdr:row>49</xdr:row>
      <xdr:rowOff>0</xdr:rowOff>
    </xdr:to>
    <xdr:sp macro="" textlink="">
      <xdr:nvSpPr>
        <xdr:cNvPr id="36" name="Double Brace 35"/>
        <xdr:cNvSpPr/>
      </xdr:nvSpPr>
      <xdr:spPr bwMode="auto">
        <a:xfrm>
          <a:off x="1" y="4733925"/>
          <a:ext cx="3695700" cy="9715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0</xdr:col>
      <xdr:colOff>486104</xdr:colOff>
      <xdr:row>66</xdr:row>
      <xdr:rowOff>284</xdr:rowOff>
    </xdr:from>
    <xdr:ext cx="299377" cy="264560"/>
    <xdr:sp macro="" textlink="">
      <xdr:nvSpPr>
        <xdr:cNvPr id="38" name="TextBox 37"/>
        <xdr:cNvSpPr txBox="1"/>
      </xdr:nvSpPr>
      <xdr:spPr>
        <a:xfrm>
          <a:off x="5401004" y="34388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40822</xdr:colOff>
      <xdr:row>60</xdr:row>
      <xdr:rowOff>40821</xdr:rowOff>
    </xdr:from>
    <xdr:to>
      <xdr:col>4</xdr:col>
      <xdr:colOff>66675</xdr:colOff>
      <xdr:row>63</xdr:row>
      <xdr:rowOff>145236</xdr:rowOff>
    </xdr:to>
    <xdr:grpSp>
      <xdr:nvGrpSpPr>
        <xdr:cNvPr id="23" name="Group 22"/>
        <xdr:cNvGrpSpPr/>
      </xdr:nvGrpSpPr>
      <xdr:grpSpPr>
        <a:xfrm>
          <a:off x="40822" y="10816397"/>
          <a:ext cx="2562865" cy="642298"/>
          <a:chOff x="40822" y="1267641"/>
          <a:chExt cx="2570933" cy="630195"/>
        </a:xfrm>
      </xdr:grpSpPr>
      <xdr:pic>
        <xdr:nvPicPr>
          <xdr:cNvPr id="24" name="Picture 2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5" name="Picture 2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6" name="Group 25"/>
        <xdr:cNvGrpSpPr/>
      </xdr:nvGrpSpPr>
      <xdr:grpSpPr>
        <a:xfrm>
          <a:off x="40822" y="1295880"/>
          <a:ext cx="2562865" cy="642297"/>
          <a:chOff x="40822" y="1267641"/>
          <a:chExt cx="2570933" cy="630195"/>
        </a:xfrm>
      </xdr:grpSpPr>
      <xdr:pic>
        <xdr:nvPicPr>
          <xdr:cNvPr id="27" name="Picture 2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8" name="Picture 2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ChangeChartAxisScale"/>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60" customWidth="1"/>
    <col min="18" max="19" width="5.33203125" style="61" customWidth="1"/>
    <col min="20" max="25" width="9.109375" style="64"/>
    <col min="26" max="16384" width="9.109375" style="12"/>
  </cols>
  <sheetData>
    <row r="1" spans="1:25" s="2" customFormat="1" ht="13.8" x14ac:dyDescent="0.3">
      <c r="A1" s="22"/>
      <c r="B1" s="23" t="s">
        <v>1</v>
      </c>
      <c r="C1" s="24" t="s">
        <v>0</v>
      </c>
      <c r="D1" s="22"/>
      <c r="E1" s="22"/>
      <c r="F1" s="23" t="s">
        <v>12</v>
      </c>
      <c r="G1" s="25"/>
      <c r="H1" s="22"/>
      <c r="I1" s="22"/>
      <c r="J1" s="22"/>
      <c r="K1" s="22"/>
      <c r="M1" s="56"/>
      <c r="N1" s="56"/>
      <c r="O1" s="56"/>
      <c r="P1" s="56"/>
      <c r="Q1" s="56"/>
      <c r="R1" s="56"/>
      <c r="S1" s="56"/>
      <c r="T1" s="57"/>
      <c r="U1" s="57"/>
      <c r="V1" s="57"/>
      <c r="W1" s="58"/>
      <c r="X1" s="59"/>
      <c r="Y1" s="57"/>
    </row>
    <row r="2" spans="1:25" s="2" customFormat="1" ht="13.8" x14ac:dyDescent="0.3">
      <c r="A2" s="22"/>
      <c r="B2" s="23" t="s">
        <v>2</v>
      </c>
      <c r="C2" s="24" t="s">
        <v>10</v>
      </c>
      <c r="D2" s="22"/>
      <c r="E2" s="22"/>
      <c r="F2" s="23" t="s">
        <v>5</v>
      </c>
      <c r="G2" s="24"/>
      <c r="H2" s="22"/>
      <c r="I2" s="22"/>
      <c r="J2" s="22"/>
      <c r="K2" s="22"/>
      <c r="M2" s="56"/>
      <c r="N2" s="56"/>
      <c r="O2" s="56"/>
      <c r="P2" s="56"/>
      <c r="Q2" s="56"/>
      <c r="R2" s="56"/>
      <c r="S2" s="56"/>
      <c r="T2" s="57"/>
      <c r="U2" s="57"/>
      <c r="V2" s="57"/>
      <c r="W2" s="58"/>
      <c r="X2" s="59"/>
      <c r="Y2" s="57"/>
    </row>
    <row r="3" spans="1:25" s="2" customFormat="1" ht="13.8" x14ac:dyDescent="0.3">
      <c r="A3" s="22"/>
      <c r="B3" s="23" t="s">
        <v>3</v>
      </c>
      <c r="C3" s="26"/>
      <c r="D3" s="22"/>
      <c r="E3" s="22"/>
      <c r="F3" s="23" t="s">
        <v>4</v>
      </c>
      <c r="G3" s="24"/>
      <c r="H3" s="22"/>
      <c r="I3" s="22"/>
      <c r="J3" s="22"/>
      <c r="K3" s="22"/>
      <c r="M3" s="56"/>
      <c r="N3" s="56"/>
      <c r="O3" s="56"/>
      <c r="P3" s="56"/>
      <c r="Q3" s="56"/>
      <c r="R3" s="56"/>
      <c r="S3" s="56"/>
      <c r="T3" s="57"/>
      <c r="U3" s="57"/>
      <c r="V3" s="57"/>
      <c r="W3" s="58"/>
      <c r="X3" s="59"/>
      <c r="Y3" s="57"/>
    </row>
    <row r="4" spans="1:25" s="2" customFormat="1" ht="13.8" x14ac:dyDescent="0.3">
      <c r="A4" s="22"/>
      <c r="B4" s="23" t="s">
        <v>19</v>
      </c>
      <c r="C4" s="25"/>
      <c r="D4" s="22"/>
      <c r="E4" s="22"/>
      <c r="F4" s="23" t="s">
        <v>20</v>
      </c>
      <c r="G4" s="24" t="s">
        <v>32</v>
      </c>
      <c r="H4" s="22"/>
      <c r="I4" s="22"/>
      <c r="J4" s="22"/>
      <c r="K4" s="22"/>
      <c r="M4" s="56"/>
      <c r="N4" s="56"/>
      <c r="O4" s="56"/>
      <c r="P4" s="56"/>
      <c r="Q4" s="60"/>
      <c r="R4" s="61"/>
      <c r="S4" s="61"/>
      <c r="T4" s="57"/>
      <c r="U4" s="57"/>
      <c r="V4" s="57"/>
      <c r="W4" s="58"/>
      <c r="X4" s="59"/>
      <c r="Y4" s="57"/>
    </row>
    <row r="5" spans="1:25" s="2" customFormat="1" ht="13.8" x14ac:dyDescent="0.3">
      <c r="A5" s="22"/>
      <c r="B5" s="23" t="s">
        <v>21</v>
      </c>
      <c r="C5" s="25"/>
      <c r="D5" s="22"/>
      <c r="E5" s="23"/>
      <c r="F5" s="22"/>
      <c r="G5" s="22"/>
      <c r="H5" s="22"/>
      <c r="I5" s="22"/>
      <c r="J5" s="22"/>
      <c r="K5" s="22"/>
      <c r="M5" s="56"/>
      <c r="N5" s="56"/>
      <c r="O5" s="56"/>
      <c r="P5" s="56"/>
      <c r="Q5" s="60"/>
      <c r="R5" s="61"/>
      <c r="S5" s="61"/>
      <c r="T5" s="57"/>
      <c r="U5" s="57"/>
      <c r="V5" s="57"/>
      <c r="W5" s="58"/>
      <c r="X5" s="59"/>
      <c r="Y5" s="57"/>
    </row>
    <row r="6" spans="1:25" s="2" customFormat="1" ht="13.8" x14ac:dyDescent="0.3">
      <c r="A6" s="22"/>
      <c r="B6" s="22" t="s">
        <v>7</v>
      </c>
      <c r="C6" s="27"/>
      <c r="D6" s="22"/>
      <c r="E6" s="22"/>
      <c r="F6" s="22"/>
      <c r="G6" s="22"/>
      <c r="H6" s="22"/>
      <c r="I6" s="22"/>
      <c r="J6" s="22"/>
      <c r="K6" s="22"/>
      <c r="M6" s="56"/>
      <c r="N6" s="56"/>
      <c r="O6" s="56"/>
      <c r="P6" s="56"/>
      <c r="Q6" s="60"/>
      <c r="R6" s="61"/>
      <c r="S6" s="61"/>
      <c r="T6" s="57"/>
      <c r="U6" s="57"/>
      <c r="V6" s="57"/>
      <c r="W6" s="58"/>
      <c r="X6" s="59"/>
      <c r="Y6" s="57"/>
    </row>
    <row r="7" spans="1:25" s="2" customFormat="1" ht="13.8" x14ac:dyDescent="0.3">
      <c r="A7" s="22"/>
      <c r="B7" s="22"/>
      <c r="C7" s="22"/>
      <c r="D7" s="22"/>
      <c r="E7" s="22"/>
      <c r="F7" s="22"/>
      <c r="G7" s="22"/>
      <c r="H7" s="22"/>
      <c r="I7" s="22"/>
      <c r="J7" s="22"/>
      <c r="K7" s="22"/>
      <c r="M7" s="56"/>
      <c r="N7" s="56"/>
      <c r="O7" s="56"/>
      <c r="P7" s="56"/>
      <c r="Q7" s="60"/>
      <c r="R7" s="61"/>
      <c r="S7" s="61"/>
      <c r="T7" s="57"/>
      <c r="U7" s="57"/>
      <c r="V7" s="57"/>
      <c r="W7" s="58"/>
      <c r="X7" s="59"/>
      <c r="Y7" s="57"/>
    </row>
    <row r="8" spans="1:25" s="2" customFormat="1" ht="13.8" x14ac:dyDescent="0.3">
      <c r="A8" s="62"/>
      <c r="E8" s="3"/>
      <c r="F8" s="5"/>
      <c r="H8" s="4"/>
      <c r="I8" s="3"/>
      <c r="J8" s="9"/>
      <c r="K8" s="10"/>
      <c r="L8" s="1"/>
      <c r="M8" s="56"/>
      <c r="N8" s="56"/>
      <c r="O8" s="56"/>
      <c r="P8" s="56"/>
      <c r="Q8" s="60"/>
      <c r="R8" s="61"/>
      <c r="S8" s="61"/>
      <c r="T8" s="57"/>
      <c r="U8" s="57"/>
      <c r="V8" s="57"/>
      <c r="W8" s="57"/>
      <c r="X8" s="57"/>
      <c r="Y8" s="57"/>
    </row>
    <row r="9" spans="1:25" s="2" customFormat="1" ht="13.8" x14ac:dyDescent="0.3">
      <c r="E9" s="3"/>
      <c r="F9" s="4"/>
      <c r="H9" s="4"/>
      <c r="I9" s="3"/>
      <c r="J9" s="10"/>
      <c r="K9" s="10"/>
      <c r="L9" s="1"/>
      <c r="M9" s="56"/>
      <c r="N9" s="56"/>
      <c r="O9" s="56"/>
      <c r="P9" s="56"/>
      <c r="Q9" s="60"/>
      <c r="R9" s="61"/>
      <c r="S9" s="61"/>
      <c r="T9" s="57"/>
      <c r="U9" s="57"/>
      <c r="V9" s="57"/>
      <c r="W9" s="57"/>
      <c r="X9" s="57"/>
      <c r="Y9" s="57"/>
    </row>
    <row r="10" spans="1:25" s="2" customFormat="1" ht="13.8" x14ac:dyDescent="0.3">
      <c r="E10" s="3"/>
      <c r="F10" s="4"/>
      <c r="H10" s="4"/>
      <c r="I10" s="3"/>
      <c r="J10" s="5"/>
      <c r="K10" s="4"/>
      <c r="L10" s="1"/>
      <c r="M10" s="56"/>
      <c r="N10" s="56"/>
      <c r="O10" s="56"/>
      <c r="P10" s="56"/>
      <c r="Q10" s="60"/>
      <c r="R10" s="61"/>
      <c r="S10" s="61"/>
      <c r="T10" s="57"/>
      <c r="U10" s="57"/>
      <c r="V10" s="57"/>
      <c r="W10" s="57"/>
      <c r="X10" s="57"/>
      <c r="Y10" s="57"/>
    </row>
    <row r="11" spans="1:25" s="2" customFormat="1" ht="13.8" x14ac:dyDescent="0.3">
      <c r="E11" s="3"/>
      <c r="F11" s="4"/>
      <c r="I11" s="11"/>
      <c r="J11" s="5"/>
      <c r="M11" s="56"/>
      <c r="N11" s="56"/>
      <c r="O11" s="56"/>
      <c r="P11" s="56"/>
      <c r="Q11" s="56"/>
      <c r="R11" s="56"/>
      <c r="S11" s="56"/>
      <c r="T11" s="57"/>
      <c r="U11" s="57"/>
      <c r="V11" s="57"/>
      <c r="W11" s="57"/>
      <c r="X11" s="57"/>
      <c r="Y11" s="57"/>
    </row>
    <row r="12" spans="1:25" x14ac:dyDescent="0.3">
      <c r="C12" s="13" t="str">
        <f>G4</f>
        <v>IMPORTANT INFORMATION</v>
      </c>
      <c r="M12" s="56"/>
      <c r="N12" s="56"/>
      <c r="O12" s="56"/>
      <c r="P12" s="56"/>
      <c r="Q12" s="63"/>
      <c r="R12" s="63"/>
      <c r="S12" s="63"/>
    </row>
    <row r="13" spans="1:25" s="2" customFormat="1" ht="13.8" x14ac:dyDescent="0.3">
      <c r="M13" s="56"/>
      <c r="N13" s="56"/>
      <c r="O13" s="56"/>
      <c r="P13" s="56"/>
      <c r="Q13" s="56"/>
      <c r="R13" s="56"/>
      <c r="S13" s="56"/>
      <c r="T13" s="57"/>
      <c r="U13" s="57"/>
      <c r="V13" s="57"/>
      <c r="W13" s="57"/>
      <c r="X13" s="57"/>
      <c r="Y13" s="57"/>
    </row>
    <row r="14" spans="1:25" s="2" customFormat="1" ht="13.8" x14ac:dyDescent="0.3">
      <c r="B14" s="20" t="s">
        <v>29</v>
      </c>
      <c r="M14" s="56"/>
      <c r="N14" s="56"/>
      <c r="O14" s="56"/>
      <c r="P14" s="56"/>
      <c r="Q14" s="56"/>
      <c r="R14" s="56"/>
      <c r="S14" s="56"/>
      <c r="T14" s="57"/>
      <c r="U14" s="57"/>
      <c r="V14" s="57"/>
      <c r="W14" s="57"/>
      <c r="X14" s="57"/>
      <c r="Y14" s="57"/>
    </row>
    <row r="15" spans="1:25" s="2" customFormat="1" ht="13.8" x14ac:dyDescent="0.3">
      <c r="A15" s="17"/>
      <c r="K15" s="17"/>
      <c r="M15" s="60"/>
      <c r="N15" s="60"/>
      <c r="O15" s="60"/>
      <c r="P15" s="60"/>
      <c r="Q15" s="60"/>
      <c r="R15" s="61"/>
      <c r="S15" s="61"/>
      <c r="T15" s="57"/>
      <c r="U15" s="57"/>
      <c r="V15" s="57"/>
      <c r="W15" s="57"/>
      <c r="X15" s="57"/>
      <c r="Y15" s="57"/>
    </row>
    <row r="16" spans="1:25" s="2" customFormat="1" ht="12.75" customHeight="1" x14ac:dyDescent="0.3">
      <c r="B16" s="67" t="s">
        <v>97</v>
      </c>
      <c r="C16" s="67"/>
      <c r="D16" s="67"/>
      <c r="E16" s="67"/>
      <c r="F16" s="67"/>
      <c r="G16" s="67"/>
      <c r="H16" s="67"/>
      <c r="I16" s="67"/>
      <c r="J16" s="67"/>
      <c r="M16" s="60"/>
      <c r="N16" s="60"/>
      <c r="O16" s="60"/>
      <c r="P16" s="60"/>
      <c r="Q16" s="60"/>
      <c r="R16" s="61"/>
      <c r="S16" s="61"/>
      <c r="T16" s="57"/>
      <c r="U16" s="57"/>
      <c r="V16" s="57"/>
      <c r="W16" s="57"/>
      <c r="X16" s="57"/>
      <c r="Y16" s="57"/>
    </row>
    <row r="17" spans="1:25" s="2" customFormat="1" ht="13.8" x14ac:dyDescent="0.3">
      <c r="B17" s="67"/>
      <c r="C17" s="67"/>
      <c r="D17" s="67"/>
      <c r="E17" s="67"/>
      <c r="F17" s="67"/>
      <c r="G17" s="67"/>
      <c r="H17" s="67"/>
      <c r="I17" s="67"/>
      <c r="J17" s="67"/>
      <c r="M17" s="60"/>
      <c r="N17" s="60"/>
      <c r="O17" s="60"/>
      <c r="P17" s="60"/>
      <c r="Q17" s="60"/>
      <c r="R17" s="61"/>
      <c r="S17" s="61"/>
      <c r="T17" s="57"/>
      <c r="U17" s="57"/>
      <c r="V17" s="57"/>
      <c r="W17" s="57"/>
      <c r="X17" s="57"/>
      <c r="Y17" s="57"/>
    </row>
    <row r="18" spans="1:25" s="2" customFormat="1" ht="13.8" x14ac:dyDescent="0.3">
      <c r="B18" s="67"/>
      <c r="C18" s="67"/>
      <c r="D18" s="67"/>
      <c r="E18" s="67"/>
      <c r="F18" s="67"/>
      <c r="G18" s="67"/>
      <c r="H18" s="67"/>
      <c r="I18" s="67"/>
      <c r="J18" s="67"/>
      <c r="M18" s="60"/>
      <c r="N18" s="60"/>
      <c r="O18" s="60"/>
      <c r="P18" s="60"/>
      <c r="Q18" s="60"/>
      <c r="R18" s="61"/>
      <c r="S18" s="61"/>
      <c r="T18" s="57"/>
      <c r="U18" s="57"/>
      <c r="V18" s="57"/>
      <c r="W18" s="57"/>
      <c r="X18" s="57"/>
      <c r="Y18" s="57"/>
    </row>
    <row r="19" spans="1:25" s="2" customFormat="1" ht="13.8" x14ac:dyDescent="0.3">
      <c r="B19" s="67"/>
      <c r="C19" s="67"/>
      <c r="D19" s="67"/>
      <c r="E19" s="67"/>
      <c r="F19" s="67"/>
      <c r="G19" s="67"/>
      <c r="H19" s="67"/>
      <c r="I19" s="67"/>
      <c r="J19" s="67"/>
      <c r="M19" s="60"/>
      <c r="N19" s="60"/>
      <c r="O19" s="60"/>
      <c r="P19" s="60"/>
      <c r="Q19" s="60"/>
      <c r="R19" s="61"/>
      <c r="S19" s="61"/>
      <c r="T19" s="57"/>
      <c r="U19" s="57"/>
      <c r="V19" s="57"/>
      <c r="W19" s="57"/>
      <c r="X19" s="57"/>
      <c r="Y19" s="57"/>
    </row>
    <row r="20" spans="1:25" s="2" customFormat="1" ht="12.75" customHeight="1" x14ac:dyDescent="0.3">
      <c r="A20" s="17"/>
      <c r="B20" s="19" t="s">
        <v>91</v>
      </c>
      <c r="C20" s="17"/>
      <c r="D20" s="17"/>
      <c r="E20" s="17"/>
      <c r="F20" s="17"/>
      <c r="G20" s="17"/>
      <c r="H20" s="17"/>
      <c r="I20" s="17"/>
      <c r="J20" s="17"/>
      <c r="K20" s="17"/>
      <c r="M20" s="60"/>
      <c r="N20" s="60"/>
      <c r="O20" s="60"/>
      <c r="P20" s="60"/>
      <c r="Q20" s="60"/>
      <c r="R20" s="61"/>
      <c r="S20" s="61"/>
      <c r="T20" s="57"/>
      <c r="U20" s="57"/>
      <c r="V20" s="57"/>
      <c r="W20" s="57"/>
      <c r="X20" s="57"/>
      <c r="Y20" s="57"/>
    </row>
    <row r="21" spans="1:25" s="2" customFormat="1" ht="13.8" x14ac:dyDescent="0.3">
      <c r="A21" s="17"/>
      <c r="B21" s="19"/>
      <c r="C21" s="17"/>
      <c r="D21" s="17"/>
      <c r="E21" s="17"/>
      <c r="F21" s="17"/>
      <c r="G21" s="17"/>
      <c r="H21" s="17"/>
      <c r="I21" s="17"/>
      <c r="J21" s="17"/>
      <c r="K21" s="17"/>
      <c r="M21" s="60"/>
      <c r="N21" s="60"/>
      <c r="O21" s="60"/>
      <c r="P21" s="60"/>
      <c r="Q21" s="60"/>
      <c r="R21" s="61"/>
      <c r="S21" s="61"/>
      <c r="T21" s="57"/>
      <c r="U21" s="57"/>
      <c r="V21" s="57"/>
      <c r="W21" s="57"/>
      <c r="X21" s="57"/>
      <c r="Y21" s="57"/>
    </row>
    <row r="22" spans="1:25" s="2" customFormat="1" ht="13.8" x14ac:dyDescent="0.3">
      <c r="A22" s="17"/>
      <c r="B22" s="67" t="s">
        <v>98</v>
      </c>
      <c r="C22" s="67"/>
      <c r="D22" s="67"/>
      <c r="E22" s="67"/>
      <c r="F22" s="67"/>
      <c r="G22" s="67"/>
      <c r="H22" s="67"/>
      <c r="I22" s="67"/>
      <c r="J22" s="67"/>
      <c r="K22" s="17"/>
      <c r="M22" s="60"/>
      <c r="N22" s="60"/>
      <c r="O22" s="60"/>
      <c r="P22" s="60"/>
      <c r="Q22" s="60"/>
      <c r="R22" s="61"/>
      <c r="S22" s="61"/>
      <c r="T22" s="57"/>
      <c r="U22" s="57"/>
      <c r="V22" s="57"/>
      <c r="W22" s="57"/>
      <c r="X22" s="57"/>
      <c r="Y22" s="57"/>
    </row>
    <row r="23" spans="1:25" s="2" customFormat="1" ht="13.8" x14ac:dyDescent="0.3">
      <c r="A23" s="17"/>
      <c r="B23" s="67"/>
      <c r="C23" s="67"/>
      <c r="D23" s="67"/>
      <c r="E23" s="67"/>
      <c r="F23" s="67"/>
      <c r="G23" s="67"/>
      <c r="H23" s="67"/>
      <c r="I23" s="67"/>
      <c r="J23" s="67"/>
      <c r="K23" s="17"/>
      <c r="M23" s="60"/>
      <c r="N23" s="60"/>
      <c r="O23" s="60"/>
      <c r="P23" s="60"/>
      <c r="Q23" s="60"/>
      <c r="R23" s="61"/>
      <c r="S23" s="65"/>
      <c r="T23" s="57"/>
      <c r="U23" s="57"/>
      <c r="V23" s="57"/>
      <c r="W23" s="57"/>
      <c r="X23" s="57"/>
      <c r="Y23" s="57"/>
    </row>
    <row r="24" spans="1:25" s="2" customFormat="1" ht="13.8" x14ac:dyDescent="0.3">
      <c r="A24" s="17"/>
      <c r="B24" s="67"/>
      <c r="C24" s="67"/>
      <c r="D24" s="67"/>
      <c r="E24" s="67"/>
      <c r="F24" s="67"/>
      <c r="G24" s="67"/>
      <c r="H24" s="67"/>
      <c r="I24" s="67"/>
      <c r="J24" s="67"/>
      <c r="K24" s="17"/>
      <c r="M24" s="60"/>
      <c r="N24" s="60"/>
      <c r="O24" s="60"/>
      <c r="P24" s="60"/>
      <c r="Q24" s="60"/>
      <c r="R24" s="61"/>
      <c r="S24" s="65"/>
      <c r="T24" s="57"/>
      <c r="U24" s="57"/>
      <c r="V24" s="57"/>
      <c r="W24" s="57"/>
      <c r="X24" s="57"/>
      <c r="Y24" s="57"/>
    </row>
    <row r="25" spans="1:25" s="2" customFormat="1" ht="12.75" customHeight="1" x14ac:dyDescent="0.3">
      <c r="A25" s="17"/>
      <c r="B25" s="66"/>
      <c r="C25" s="66"/>
      <c r="D25" s="66"/>
      <c r="E25" s="66"/>
      <c r="F25" s="69" t="s">
        <v>99</v>
      </c>
      <c r="G25" s="66"/>
      <c r="H25" s="66"/>
      <c r="I25" s="66"/>
      <c r="J25" s="66"/>
      <c r="K25" s="17"/>
      <c r="M25" s="60"/>
      <c r="N25" s="60"/>
      <c r="O25" s="60"/>
      <c r="P25" s="60"/>
      <c r="Q25" s="60"/>
      <c r="R25" s="61"/>
      <c r="S25" s="61"/>
      <c r="T25" s="57"/>
      <c r="U25" s="57"/>
      <c r="V25" s="57"/>
      <c r="W25" s="57"/>
      <c r="X25" s="57"/>
      <c r="Y25" s="57"/>
    </row>
    <row r="26" spans="1:25" s="2" customFormat="1" ht="13.8" x14ac:dyDescent="0.3">
      <c r="A26" s="17"/>
      <c r="B26" s="67" t="s">
        <v>100</v>
      </c>
      <c r="C26" s="67"/>
      <c r="D26" s="67"/>
      <c r="E26" s="67"/>
      <c r="F26" s="67"/>
      <c r="G26" s="67"/>
      <c r="H26" s="67"/>
      <c r="I26" s="67"/>
      <c r="J26" s="67"/>
      <c r="K26" s="17"/>
      <c r="M26" s="60"/>
      <c r="N26" s="60"/>
      <c r="O26" s="60"/>
      <c r="P26" s="60"/>
      <c r="Q26" s="60"/>
      <c r="R26" s="61"/>
      <c r="S26" s="61"/>
      <c r="T26" s="57"/>
      <c r="U26" s="57"/>
      <c r="V26" s="57"/>
      <c r="W26" s="57"/>
      <c r="X26" s="57"/>
      <c r="Y26" s="57"/>
    </row>
    <row r="27" spans="1:25" s="2" customFormat="1" ht="13.8" x14ac:dyDescent="0.3">
      <c r="A27" s="17"/>
      <c r="B27" s="67"/>
      <c r="C27" s="67"/>
      <c r="D27" s="67"/>
      <c r="E27" s="67"/>
      <c r="F27" s="67"/>
      <c r="G27" s="67"/>
      <c r="H27" s="67"/>
      <c r="I27" s="67"/>
      <c r="J27" s="67"/>
      <c r="K27" s="17"/>
      <c r="M27" s="60"/>
      <c r="N27" s="60"/>
      <c r="O27" s="60"/>
      <c r="P27" s="60"/>
      <c r="Q27" s="60"/>
      <c r="R27" s="61"/>
      <c r="S27" s="61"/>
      <c r="T27" s="57"/>
      <c r="U27" s="57"/>
      <c r="V27" s="57"/>
      <c r="W27" s="57"/>
      <c r="X27" s="57"/>
      <c r="Y27" s="57"/>
    </row>
    <row r="28" spans="1:25" s="2" customFormat="1" ht="13.8" x14ac:dyDescent="0.3">
      <c r="A28" s="17"/>
      <c r="B28" s="66"/>
      <c r="C28" s="66"/>
      <c r="D28" s="66"/>
      <c r="E28" s="66"/>
      <c r="F28" s="66"/>
      <c r="G28" s="66"/>
      <c r="H28" s="66"/>
      <c r="I28" s="66"/>
      <c r="J28" s="66"/>
      <c r="K28" s="17"/>
      <c r="M28" s="60"/>
      <c r="N28" s="60"/>
      <c r="O28" s="60"/>
      <c r="P28" s="60"/>
      <c r="Q28" s="60"/>
      <c r="R28" s="61"/>
      <c r="S28" s="61"/>
      <c r="T28" s="57"/>
      <c r="U28" s="57"/>
      <c r="V28" s="57"/>
      <c r="W28" s="57"/>
      <c r="X28" s="57"/>
      <c r="Y28" s="57"/>
    </row>
    <row r="29" spans="1:25" s="2" customFormat="1" ht="13.8" x14ac:dyDescent="0.3">
      <c r="A29" s="17"/>
      <c r="B29" s="67" t="s">
        <v>101</v>
      </c>
      <c r="C29" s="67"/>
      <c r="D29" s="67"/>
      <c r="E29" s="67"/>
      <c r="F29" s="67"/>
      <c r="G29" s="67"/>
      <c r="H29" s="67"/>
      <c r="I29" s="67"/>
      <c r="J29" s="67"/>
      <c r="K29" s="17"/>
      <c r="M29" s="60"/>
      <c r="N29" s="60"/>
      <c r="O29" s="60"/>
      <c r="P29" s="60"/>
      <c r="Q29" s="60"/>
      <c r="R29" s="61"/>
      <c r="S29" s="61"/>
      <c r="T29" s="57"/>
      <c r="U29" s="57"/>
      <c r="V29" s="57"/>
      <c r="W29" s="57"/>
      <c r="X29" s="57"/>
      <c r="Y29" s="57"/>
    </row>
    <row r="30" spans="1:25" s="2" customFormat="1" ht="13.8" x14ac:dyDescent="0.3">
      <c r="A30" s="17"/>
      <c r="B30" s="67"/>
      <c r="C30" s="67"/>
      <c r="D30" s="67"/>
      <c r="E30" s="67"/>
      <c r="F30" s="67"/>
      <c r="G30" s="67"/>
      <c r="H30" s="67"/>
      <c r="I30" s="67"/>
      <c r="J30" s="67"/>
      <c r="K30" s="17"/>
      <c r="M30" s="60"/>
      <c r="N30" s="60"/>
      <c r="O30" s="60"/>
      <c r="P30" s="60"/>
      <c r="Q30" s="60"/>
      <c r="R30" s="61"/>
      <c r="S30" s="61"/>
      <c r="T30" s="57"/>
      <c r="U30" s="57"/>
      <c r="V30" s="57"/>
      <c r="W30" s="57"/>
      <c r="X30" s="57"/>
      <c r="Y30" s="57"/>
    </row>
    <row r="31" spans="1:25" s="2" customFormat="1" ht="12.75" customHeight="1" x14ac:dyDescent="0.3">
      <c r="A31" s="17"/>
      <c r="B31" s="67"/>
      <c r="C31" s="67"/>
      <c r="D31" s="67"/>
      <c r="E31" s="67"/>
      <c r="F31" s="67"/>
      <c r="G31" s="67"/>
      <c r="H31" s="67"/>
      <c r="I31" s="67"/>
      <c r="J31" s="67"/>
      <c r="K31" s="17"/>
      <c r="M31" s="60"/>
      <c r="N31" s="60"/>
      <c r="O31" s="60"/>
      <c r="P31" s="60"/>
      <c r="Q31" s="60"/>
      <c r="R31" s="61"/>
      <c r="S31" s="61"/>
      <c r="T31" s="57"/>
      <c r="U31" s="57"/>
      <c r="V31" s="57"/>
      <c r="W31" s="57"/>
      <c r="X31" s="57"/>
      <c r="Y31" s="57"/>
    </row>
    <row r="32" spans="1:25" s="2" customFormat="1" ht="13.8" x14ac:dyDescent="0.3">
      <c r="A32" s="17"/>
      <c r="B32" s="67"/>
      <c r="C32" s="67"/>
      <c r="D32" s="67"/>
      <c r="E32" s="67"/>
      <c r="F32" s="67"/>
      <c r="G32" s="67"/>
      <c r="H32" s="67"/>
      <c r="I32" s="67"/>
      <c r="J32" s="67"/>
      <c r="K32" s="17"/>
      <c r="M32" s="60"/>
      <c r="N32" s="60"/>
      <c r="O32" s="60"/>
      <c r="P32" s="60"/>
      <c r="Q32" s="60"/>
      <c r="R32" s="61"/>
      <c r="S32" s="61"/>
      <c r="T32" s="57"/>
      <c r="U32" s="57"/>
      <c r="V32" s="57"/>
      <c r="W32" s="57"/>
      <c r="X32" s="57"/>
      <c r="Y32" s="57"/>
    </row>
    <row r="33" spans="1:25" s="2" customFormat="1" ht="12.75" customHeight="1" x14ac:dyDescent="0.3">
      <c r="A33" s="17"/>
      <c r="B33" s="67"/>
      <c r="C33" s="67"/>
      <c r="D33" s="67"/>
      <c r="E33" s="67"/>
      <c r="F33" s="67"/>
      <c r="G33" s="67"/>
      <c r="H33" s="67"/>
      <c r="I33" s="67"/>
      <c r="J33" s="67"/>
      <c r="K33" s="17"/>
      <c r="M33" s="60"/>
      <c r="N33" s="60"/>
      <c r="O33" s="60"/>
      <c r="P33" s="60"/>
      <c r="Q33" s="60"/>
      <c r="R33" s="61"/>
      <c r="S33" s="61"/>
      <c r="T33" s="57"/>
      <c r="U33" s="57"/>
      <c r="V33" s="57"/>
      <c r="W33" s="57"/>
      <c r="X33" s="57"/>
      <c r="Y33" s="57"/>
    </row>
    <row r="34" spans="1:25" s="2" customFormat="1" ht="13.8" x14ac:dyDescent="0.3">
      <c r="A34" s="17"/>
      <c r="B34" s="66"/>
      <c r="C34" s="66"/>
      <c r="D34" s="70" t="s">
        <v>30</v>
      </c>
      <c r="E34" s="70"/>
      <c r="F34" s="70"/>
      <c r="G34" s="70"/>
      <c r="H34" s="70"/>
      <c r="I34" s="66"/>
      <c r="J34" s="66"/>
      <c r="K34" s="17"/>
      <c r="M34" s="60"/>
      <c r="N34" s="60"/>
      <c r="O34" s="60"/>
      <c r="P34" s="60"/>
      <c r="Q34" s="60"/>
      <c r="R34" s="61"/>
      <c r="S34" s="65"/>
      <c r="T34" s="57"/>
      <c r="U34" s="57"/>
      <c r="V34" s="57"/>
      <c r="W34" s="57"/>
      <c r="X34" s="57"/>
      <c r="Y34" s="57"/>
    </row>
    <row r="35" spans="1:25" s="2" customFormat="1" ht="13.8" x14ac:dyDescent="0.3">
      <c r="A35" s="17"/>
      <c r="B35" s="17"/>
      <c r="C35" s="17"/>
      <c r="I35" s="17"/>
      <c r="J35" s="17"/>
      <c r="K35" s="17"/>
      <c r="M35" s="60"/>
      <c r="N35" s="60"/>
      <c r="O35" s="60"/>
      <c r="P35" s="60"/>
      <c r="Q35" s="60"/>
      <c r="R35" s="61"/>
      <c r="S35" s="65"/>
      <c r="T35" s="57"/>
      <c r="U35" s="57"/>
      <c r="V35" s="57"/>
      <c r="W35" s="57"/>
      <c r="X35" s="57"/>
      <c r="Y35" s="57"/>
    </row>
    <row r="36" spans="1:25" s="2" customFormat="1" ht="12.75" customHeight="1" x14ac:dyDescent="0.3">
      <c r="A36" s="17"/>
      <c r="B36" s="19" t="s">
        <v>31</v>
      </c>
      <c r="C36" s="17"/>
      <c r="D36" s="17"/>
      <c r="E36" s="17"/>
      <c r="F36" s="71"/>
      <c r="G36" s="17"/>
      <c r="H36" s="17"/>
      <c r="I36" s="17"/>
      <c r="J36" s="17"/>
      <c r="K36" s="17"/>
      <c r="M36" s="60"/>
      <c r="N36" s="60"/>
      <c r="O36" s="60"/>
      <c r="P36" s="60"/>
      <c r="Q36" s="60"/>
      <c r="R36" s="61"/>
      <c r="S36" s="61"/>
      <c r="T36" s="57"/>
      <c r="U36" s="57"/>
      <c r="V36" s="57"/>
      <c r="W36" s="57"/>
      <c r="X36" s="57"/>
      <c r="Y36" s="57"/>
    </row>
    <row r="37" spans="1:25" s="2" customFormat="1" ht="13.8" x14ac:dyDescent="0.3">
      <c r="A37" s="17"/>
      <c r="B37" s="19"/>
      <c r="C37" s="17"/>
      <c r="D37" s="17"/>
      <c r="E37" s="17"/>
      <c r="F37" s="71"/>
      <c r="G37" s="17"/>
      <c r="H37" s="17"/>
      <c r="I37" s="17"/>
      <c r="J37" s="17"/>
      <c r="K37" s="17"/>
      <c r="M37" s="60"/>
      <c r="N37" s="60"/>
      <c r="O37" s="60"/>
      <c r="P37" s="60"/>
      <c r="Q37" s="60"/>
      <c r="R37" s="61"/>
      <c r="S37" s="61"/>
      <c r="T37" s="57"/>
      <c r="U37" s="57"/>
      <c r="V37" s="57"/>
      <c r="W37" s="57"/>
      <c r="X37" s="57"/>
      <c r="Y37" s="57"/>
    </row>
    <row r="38" spans="1:25" s="2" customFormat="1" ht="13.8" x14ac:dyDescent="0.3">
      <c r="A38" s="17"/>
      <c r="B38" s="67" t="s">
        <v>102</v>
      </c>
      <c r="C38" s="67"/>
      <c r="D38" s="67"/>
      <c r="E38" s="67"/>
      <c r="F38" s="67"/>
      <c r="G38" s="67"/>
      <c r="H38" s="67"/>
      <c r="I38" s="67"/>
      <c r="J38" s="67"/>
      <c r="K38" s="17"/>
      <c r="M38" s="60"/>
      <c r="N38" s="60"/>
      <c r="O38" s="60"/>
      <c r="P38" s="60"/>
      <c r="Q38" s="60"/>
      <c r="R38" s="61"/>
      <c r="S38" s="61"/>
      <c r="T38" s="57"/>
      <c r="U38" s="57"/>
      <c r="V38" s="57"/>
      <c r="W38" s="57"/>
      <c r="X38" s="57"/>
      <c r="Y38" s="57"/>
    </row>
    <row r="39" spans="1:25" s="2" customFormat="1" ht="13.8" x14ac:dyDescent="0.3">
      <c r="A39" s="17"/>
      <c r="B39" s="67"/>
      <c r="C39" s="67"/>
      <c r="D39" s="67"/>
      <c r="E39" s="67"/>
      <c r="F39" s="67"/>
      <c r="G39" s="67"/>
      <c r="H39" s="67"/>
      <c r="I39" s="67"/>
      <c r="J39" s="67"/>
      <c r="K39" s="17"/>
      <c r="M39" s="60"/>
      <c r="N39" s="60"/>
      <c r="O39" s="60"/>
      <c r="P39" s="60"/>
      <c r="Q39" s="60"/>
      <c r="R39" s="61"/>
      <c r="S39" s="61"/>
      <c r="T39" s="57"/>
      <c r="U39" s="57"/>
      <c r="V39" s="57"/>
      <c r="W39" s="57"/>
      <c r="X39" s="57"/>
      <c r="Y39" s="57"/>
    </row>
    <row r="40" spans="1:25" s="2" customFormat="1" ht="13.8" x14ac:dyDescent="0.3">
      <c r="A40" s="17"/>
      <c r="B40" s="66"/>
      <c r="C40" s="66"/>
      <c r="D40" s="66"/>
      <c r="E40" s="66"/>
      <c r="F40" s="66"/>
      <c r="G40" s="66"/>
      <c r="H40" s="66"/>
      <c r="I40" s="66"/>
      <c r="J40" s="66"/>
      <c r="K40" s="17"/>
      <c r="M40" s="60"/>
      <c r="N40" s="60"/>
      <c r="O40" s="60"/>
      <c r="P40" s="60"/>
      <c r="Q40" s="60"/>
      <c r="R40" s="61"/>
      <c r="S40" s="61"/>
      <c r="T40" s="57"/>
      <c r="U40" s="57"/>
      <c r="V40" s="57"/>
      <c r="W40" s="57"/>
      <c r="X40" s="57"/>
      <c r="Y40" s="57"/>
    </row>
    <row r="41" spans="1:25" s="2" customFormat="1" ht="13.8" x14ac:dyDescent="0.3">
      <c r="A41" s="17"/>
      <c r="B41" s="67" t="s">
        <v>103</v>
      </c>
      <c r="C41" s="67"/>
      <c r="D41" s="67"/>
      <c r="E41" s="67"/>
      <c r="F41" s="67"/>
      <c r="G41" s="67"/>
      <c r="H41" s="67"/>
      <c r="I41" s="67"/>
      <c r="J41" s="67"/>
      <c r="K41" s="17"/>
      <c r="M41" s="60"/>
      <c r="N41" s="60"/>
      <c r="O41" s="60"/>
      <c r="P41" s="60"/>
      <c r="Q41" s="60"/>
      <c r="R41" s="61"/>
      <c r="S41" s="61"/>
      <c r="T41" s="57"/>
      <c r="U41" s="57"/>
      <c r="V41" s="57"/>
      <c r="W41" s="57"/>
      <c r="X41" s="57"/>
      <c r="Y41" s="57"/>
    </row>
    <row r="42" spans="1:25" s="2" customFormat="1" ht="13.8" x14ac:dyDescent="0.3">
      <c r="A42" s="17"/>
      <c r="B42" s="67"/>
      <c r="C42" s="67"/>
      <c r="D42" s="67"/>
      <c r="E42" s="67"/>
      <c r="F42" s="67"/>
      <c r="G42" s="67"/>
      <c r="H42" s="67"/>
      <c r="I42" s="67"/>
      <c r="J42" s="67"/>
      <c r="K42" s="17"/>
      <c r="M42" s="60"/>
      <c r="N42" s="60"/>
      <c r="O42" s="60"/>
      <c r="P42" s="60"/>
      <c r="Q42" s="60"/>
      <c r="R42" s="61"/>
      <c r="S42" s="61"/>
      <c r="T42" s="57"/>
      <c r="U42" s="57"/>
      <c r="V42" s="57"/>
      <c r="W42" s="57"/>
      <c r="X42" s="57"/>
      <c r="Y42" s="57"/>
    </row>
    <row r="43" spans="1:25" s="2" customFormat="1" ht="13.8" x14ac:dyDescent="0.3">
      <c r="A43" s="17"/>
      <c r="B43" s="67"/>
      <c r="C43" s="67"/>
      <c r="D43" s="67"/>
      <c r="E43" s="67"/>
      <c r="F43" s="67"/>
      <c r="G43" s="67"/>
      <c r="H43" s="67"/>
      <c r="I43" s="67"/>
      <c r="J43" s="67"/>
      <c r="K43" s="17"/>
      <c r="M43" s="60"/>
      <c r="N43" s="60"/>
      <c r="O43" s="60"/>
      <c r="P43" s="60"/>
      <c r="Q43" s="60"/>
      <c r="R43" s="61"/>
      <c r="S43" s="61"/>
      <c r="T43" s="57"/>
      <c r="U43" s="57"/>
      <c r="V43" s="57"/>
      <c r="W43" s="57"/>
      <c r="X43" s="57"/>
      <c r="Y43" s="57"/>
    </row>
    <row r="44" spans="1:25" s="2" customFormat="1" ht="13.8" x14ac:dyDescent="0.3">
      <c r="A44" s="17"/>
      <c r="B44" s="66"/>
      <c r="C44" s="66"/>
      <c r="D44" s="66"/>
      <c r="E44" s="66"/>
      <c r="F44" s="66"/>
      <c r="G44" s="66"/>
      <c r="H44" s="66"/>
      <c r="I44" s="66"/>
      <c r="J44" s="66"/>
      <c r="K44" s="17"/>
      <c r="M44" s="60"/>
      <c r="N44" s="60"/>
      <c r="O44" s="60"/>
      <c r="P44" s="60"/>
      <c r="Q44" s="60"/>
      <c r="R44" s="61"/>
      <c r="S44" s="61"/>
      <c r="T44" s="57"/>
      <c r="U44" s="57"/>
      <c r="V44" s="57"/>
      <c r="W44" s="57"/>
      <c r="X44" s="57"/>
      <c r="Y44" s="57"/>
    </row>
    <row r="45" spans="1:25" s="2" customFormat="1" ht="12.75" customHeight="1" x14ac:dyDescent="0.3">
      <c r="A45" s="17"/>
      <c r="B45" s="67" t="s">
        <v>92</v>
      </c>
      <c r="C45" s="67"/>
      <c r="D45" s="67"/>
      <c r="E45" s="67"/>
      <c r="F45" s="67"/>
      <c r="G45" s="67"/>
      <c r="H45" s="67"/>
      <c r="I45" s="67"/>
      <c r="J45" s="67"/>
      <c r="K45" s="17"/>
      <c r="M45" s="60"/>
      <c r="N45" s="60"/>
      <c r="O45" s="60"/>
      <c r="P45" s="60"/>
      <c r="Q45" s="60"/>
      <c r="R45" s="61"/>
      <c r="S45" s="61"/>
      <c r="T45" s="57"/>
      <c r="U45" s="57"/>
      <c r="V45" s="57"/>
      <c r="W45" s="57"/>
      <c r="X45" s="57"/>
      <c r="Y45" s="57"/>
    </row>
    <row r="46" spans="1:25" s="2" customFormat="1" ht="13.8" x14ac:dyDescent="0.3">
      <c r="A46" s="17"/>
      <c r="B46" s="67"/>
      <c r="C46" s="67"/>
      <c r="D46" s="67"/>
      <c r="E46" s="67"/>
      <c r="F46" s="67"/>
      <c r="G46" s="67"/>
      <c r="H46" s="67"/>
      <c r="I46" s="67"/>
      <c r="J46" s="67"/>
      <c r="K46" s="17"/>
      <c r="M46" s="60"/>
      <c r="N46" s="60"/>
      <c r="O46" s="60"/>
      <c r="P46" s="60"/>
      <c r="Q46" s="60"/>
      <c r="R46" s="61"/>
      <c r="S46" s="61"/>
      <c r="T46" s="57"/>
      <c r="U46" s="57"/>
      <c r="V46" s="57"/>
      <c r="W46" s="57"/>
      <c r="X46" s="57"/>
      <c r="Y46" s="57"/>
    </row>
    <row r="47" spans="1:25" s="2" customFormat="1" ht="13.8" x14ac:dyDescent="0.3">
      <c r="A47" s="17"/>
      <c r="B47" s="67"/>
      <c r="C47" s="67"/>
      <c r="D47" s="67"/>
      <c r="E47" s="67"/>
      <c r="F47" s="67"/>
      <c r="G47" s="67"/>
      <c r="H47" s="67"/>
      <c r="I47" s="67"/>
      <c r="J47" s="67"/>
      <c r="K47" s="17"/>
      <c r="M47" s="60"/>
      <c r="N47" s="60"/>
      <c r="O47" s="60"/>
      <c r="P47" s="60"/>
      <c r="Q47" s="60"/>
      <c r="R47" s="61"/>
      <c r="S47" s="61"/>
      <c r="T47" s="57"/>
      <c r="U47" s="57"/>
      <c r="V47" s="57"/>
      <c r="W47" s="57"/>
      <c r="X47" s="57"/>
      <c r="Y47" s="57"/>
    </row>
    <row r="48" spans="1:25" s="2" customFormat="1" ht="12.75" customHeight="1" x14ac:dyDescent="0.3">
      <c r="A48" s="17"/>
      <c r="B48" s="67"/>
      <c r="C48" s="67"/>
      <c r="D48" s="67"/>
      <c r="E48" s="67"/>
      <c r="F48" s="67"/>
      <c r="G48" s="67"/>
      <c r="H48" s="67"/>
      <c r="I48" s="67"/>
      <c r="J48" s="67"/>
      <c r="K48" s="17"/>
      <c r="M48" s="60"/>
      <c r="N48" s="60"/>
      <c r="O48" s="60"/>
      <c r="P48" s="60"/>
      <c r="Q48" s="60"/>
      <c r="R48" s="61"/>
      <c r="S48" s="61"/>
      <c r="T48" s="57"/>
      <c r="U48" s="57"/>
      <c r="V48" s="57"/>
      <c r="W48" s="57"/>
      <c r="X48" s="57"/>
      <c r="Y48" s="57"/>
    </row>
    <row r="49" spans="1:25" s="2" customFormat="1" ht="13.8" x14ac:dyDescent="0.3">
      <c r="A49" s="17"/>
      <c r="B49" s="17" t="s">
        <v>104</v>
      </c>
      <c r="C49" s="17"/>
      <c r="D49" s="17"/>
      <c r="E49" s="17"/>
      <c r="F49" s="17"/>
      <c r="G49" s="17"/>
      <c r="H49" s="17"/>
      <c r="I49" s="17"/>
      <c r="J49" s="17"/>
      <c r="K49" s="17"/>
      <c r="M49" s="60"/>
      <c r="N49" s="60"/>
      <c r="O49" s="60"/>
      <c r="P49" s="60"/>
      <c r="Q49" s="60"/>
      <c r="R49" s="61"/>
      <c r="S49" s="61"/>
      <c r="T49" s="57"/>
      <c r="U49" s="57"/>
      <c r="V49" s="57"/>
      <c r="W49" s="57"/>
      <c r="X49" s="57"/>
      <c r="Y49" s="57"/>
    </row>
    <row r="50" spans="1:25" s="2" customFormat="1" ht="13.8" x14ac:dyDescent="0.3">
      <c r="A50" s="17"/>
      <c r="B50" s="17"/>
      <c r="C50" s="17"/>
      <c r="D50" s="17"/>
      <c r="F50" s="69" t="s">
        <v>105</v>
      </c>
      <c r="G50" s="71"/>
      <c r="H50" s="17"/>
      <c r="I50" s="17"/>
      <c r="J50" s="17"/>
      <c r="K50" s="17"/>
      <c r="M50" s="60"/>
      <c r="N50" s="60"/>
      <c r="O50" s="60"/>
      <c r="P50" s="60"/>
      <c r="Q50" s="60"/>
      <c r="R50" s="61"/>
      <c r="S50" s="61"/>
      <c r="T50" s="57"/>
      <c r="U50" s="57"/>
      <c r="V50" s="57"/>
      <c r="W50" s="57"/>
      <c r="X50" s="57"/>
      <c r="Y50" s="57"/>
    </row>
    <row r="51" spans="1:25" s="2" customFormat="1" ht="13.8" x14ac:dyDescent="0.3">
      <c r="A51" s="17"/>
      <c r="B51" s="17"/>
      <c r="C51" s="17"/>
      <c r="D51" s="17"/>
      <c r="E51" s="17"/>
      <c r="F51" s="17"/>
      <c r="G51" s="17"/>
      <c r="H51" s="17"/>
      <c r="I51" s="17"/>
      <c r="J51" s="17"/>
      <c r="K51" s="17"/>
      <c r="M51" s="60"/>
      <c r="N51" s="60"/>
      <c r="O51" s="60"/>
      <c r="P51" s="60"/>
      <c r="Q51" s="60"/>
      <c r="R51" s="61"/>
      <c r="S51" s="61"/>
      <c r="T51" s="57"/>
      <c r="U51" s="57"/>
      <c r="V51" s="57"/>
      <c r="W51" s="57"/>
      <c r="X51" s="57"/>
      <c r="Y51" s="57"/>
    </row>
    <row r="52" spans="1:25" s="2" customFormat="1" ht="12.75" customHeight="1" x14ac:dyDescent="0.3">
      <c r="A52" s="17"/>
      <c r="B52" s="19" t="s">
        <v>106</v>
      </c>
      <c r="C52" s="17"/>
      <c r="D52" s="17"/>
      <c r="E52" s="17"/>
      <c r="F52" s="17"/>
      <c r="G52" s="17"/>
      <c r="H52" s="17"/>
      <c r="I52" s="17"/>
      <c r="J52" s="17"/>
      <c r="K52" s="17"/>
      <c r="M52" s="60"/>
      <c r="N52" s="60"/>
      <c r="O52" s="60"/>
      <c r="P52" s="60"/>
      <c r="Q52" s="60"/>
      <c r="R52" s="61"/>
      <c r="S52" s="61"/>
      <c r="T52" s="57"/>
      <c r="U52" s="57"/>
      <c r="V52" s="57"/>
      <c r="W52" s="57"/>
      <c r="X52" s="57"/>
      <c r="Y52" s="57"/>
    </row>
    <row r="53" spans="1:25" s="2" customFormat="1" ht="13.8" x14ac:dyDescent="0.3">
      <c r="A53" s="17"/>
      <c r="B53" s="17"/>
      <c r="C53" s="17"/>
      <c r="D53" s="17"/>
      <c r="E53" s="17"/>
      <c r="F53" s="17"/>
      <c r="G53" s="17"/>
      <c r="H53" s="17"/>
      <c r="I53" s="17"/>
      <c r="J53" s="17"/>
      <c r="K53" s="17"/>
      <c r="M53" s="60"/>
      <c r="N53" s="60"/>
      <c r="O53" s="60"/>
      <c r="P53" s="60"/>
      <c r="Q53" s="60"/>
      <c r="R53" s="61"/>
      <c r="S53" s="61"/>
      <c r="T53" s="57"/>
      <c r="U53" s="57"/>
      <c r="V53" s="57"/>
      <c r="W53" s="57"/>
      <c r="X53" s="57"/>
      <c r="Y53" s="57"/>
    </row>
    <row r="54" spans="1:25" s="2" customFormat="1" ht="13.8" x14ac:dyDescent="0.3">
      <c r="A54" s="17"/>
      <c r="B54" s="72" t="s">
        <v>107</v>
      </c>
      <c r="C54" s="72"/>
      <c r="D54" s="72"/>
      <c r="E54" s="72"/>
      <c r="F54" s="72"/>
      <c r="G54" s="72"/>
      <c r="H54" s="72"/>
      <c r="I54" s="72"/>
      <c r="J54" s="72"/>
      <c r="K54" s="17"/>
      <c r="M54" s="60"/>
      <c r="N54" s="60"/>
      <c r="O54" s="60"/>
      <c r="P54" s="60"/>
      <c r="Q54" s="60"/>
      <c r="R54" s="61"/>
      <c r="S54" s="61"/>
      <c r="T54" s="57"/>
      <c r="U54" s="57"/>
      <c r="V54" s="57"/>
      <c r="W54" s="57"/>
      <c r="X54" s="57"/>
      <c r="Y54" s="57"/>
    </row>
    <row r="55" spans="1:25" s="2" customFormat="1" ht="13.8" x14ac:dyDescent="0.3">
      <c r="A55" s="17"/>
      <c r="B55" s="72"/>
      <c r="C55" s="72"/>
      <c r="D55" s="72"/>
      <c r="E55" s="72"/>
      <c r="F55" s="72"/>
      <c r="G55" s="72"/>
      <c r="H55" s="72"/>
      <c r="I55" s="72"/>
      <c r="J55" s="72"/>
      <c r="K55" s="17"/>
      <c r="M55" s="60"/>
      <c r="N55" s="60"/>
      <c r="O55" s="60"/>
      <c r="P55" s="60"/>
      <c r="Q55" s="60"/>
      <c r="R55" s="61"/>
      <c r="S55" s="61"/>
      <c r="T55" s="57"/>
      <c r="U55" s="57"/>
      <c r="V55" s="57"/>
      <c r="W55" s="57"/>
      <c r="X55" s="57"/>
      <c r="Y55" s="57"/>
    </row>
    <row r="56" spans="1:25" s="2" customFormat="1" ht="13.8" x14ac:dyDescent="0.3">
      <c r="A56" s="17"/>
      <c r="B56" s="72"/>
      <c r="C56" s="72"/>
      <c r="D56" s="72"/>
      <c r="E56" s="72"/>
      <c r="F56" s="72"/>
      <c r="G56" s="72"/>
      <c r="H56" s="72"/>
      <c r="I56" s="72"/>
      <c r="J56" s="72"/>
      <c r="K56" s="17"/>
      <c r="M56" s="60"/>
      <c r="N56" s="60"/>
      <c r="O56" s="73"/>
      <c r="P56" s="60"/>
      <c r="Q56" s="60"/>
      <c r="R56" s="61"/>
      <c r="S56" s="61"/>
      <c r="T56" s="57"/>
      <c r="U56" s="57"/>
      <c r="V56" s="57"/>
      <c r="W56" s="57"/>
      <c r="X56" s="57"/>
      <c r="Y56" s="57"/>
    </row>
    <row r="57" spans="1:25" s="2" customFormat="1" ht="13.8" x14ac:dyDescent="0.3">
      <c r="A57" s="17"/>
      <c r="B57" s="17"/>
      <c r="C57" s="17"/>
      <c r="D57" s="17"/>
      <c r="F57" s="71"/>
      <c r="G57" s="17"/>
      <c r="H57" s="17"/>
      <c r="I57" s="17"/>
      <c r="J57" s="17"/>
      <c r="K57" s="17"/>
      <c r="M57" s="60"/>
      <c r="N57" s="60"/>
      <c r="O57" s="60"/>
      <c r="P57" s="60"/>
      <c r="Q57" s="60"/>
      <c r="R57" s="61"/>
      <c r="S57" s="61"/>
      <c r="T57" s="57"/>
      <c r="U57" s="57"/>
      <c r="V57" s="57"/>
      <c r="W57" s="57"/>
      <c r="X57" s="57"/>
      <c r="Y57" s="57"/>
    </row>
    <row r="58" spans="1:25" s="2" customFormat="1" ht="13.8" x14ac:dyDescent="0.3">
      <c r="A58" s="17"/>
      <c r="B58" s="17"/>
      <c r="C58" s="17"/>
      <c r="D58" s="17"/>
      <c r="E58" s="17"/>
      <c r="F58" s="17"/>
      <c r="G58" s="17"/>
      <c r="H58" s="17"/>
      <c r="I58" s="17"/>
      <c r="J58" s="17"/>
      <c r="K58" s="17"/>
      <c r="M58" s="60"/>
      <c r="N58" s="60"/>
      <c r="O58" s="60"/>
      <c r="P58" s="60"/>
      <c r="Q58" s="60"/>
      <c r="R58" s="61"/>
      <c r="S58" s="61"/>
      <c r="T58" s="57"/>
      <c r="U58" s="57"/>
      <c r="V58" s="57"/>
      <c r="W58" s="57"/>
      <c r="X58" s="57"/>
      <c r="Y58" s="57"/>
    </row>
    <row r="59" spans="1:25" s="2" customFormat="1" ht="13.8" x14ac:dyDescent="0.3">
      <c r="K59" s="17"/>
      <c r="M59" s="60"/>
      <c r="N59" s="60"/>
      <c r="O59" s="74"/>
      <c r="P59" s="60"/>
      <c r="Q59" s="60"/>
      <c r="R59" s="61"/>
      <c r="S59" s="61"/>
      <c r="T59" s="57"/>
      <c r="U59" s="57"/>
      <c r="V59" s="57"/>
      <c r="W59" s="57"/>
      <c r="X59" s="57"/>
      <c r="Y59" s="57"/>
    </row>
    <row r="60" spans="1:25" s="2" customFormat="1" ht="13.8" x14ac:dyDescent="0.3">
      <c r="A60" s="17"/>
      <c r="B60" s="17" t="s">
        <v>108</v>
      </c>
      <c r="C60" s="17"/>
      <c r="D60" s="17"/>
      <c r="E60" s="17"/>
      <c r="F60" s="17"/>
      <c r="G60" s="17"/>
      <c r="H60" s="17"/>
      <c r="I60" s="17"/>
      <c r="J60" s="17"/>
      <c r="K60" s="17"/>
      <c r="M60" s="60"/>
      <c r="N60" s="60"/>
      <c r="O60" s="60"/>
      <c r="P60" s="60"/>
      <c r="Q60" s="60"/>
      <c r="R60" s="61"/>
      <c r="S60" s="61"/>
      <c r="T60" s="57"/>
      <c r="U60" s="57"/>
      <c r="V60" s="57"/>
      <c r="W60" s="57"/>
      <c r="X60" s="57"/>
      <c r="Y60" s="57"/>
    </row>
    <row r="61" spans="1:25" s="2" customFormat="1" ht="13.8" x14ac:dyDescent="0.3">
      <c r="A61" s="17"/>
      <c r="C61" s="17"/>
      <c r="D61" s="17"/>
      <c r="F61" s="69" t="s">
        <v>109</v>
      </c>
      <c r="G61" s="75"/>
      <c r="H61" s="17"/>
      <c r="I61" s="17"/>
      <c r="J61" s="17"/>
      <c r="K61" s="17"/>
      <c r="M61" s="60"/>
      <c r="N61" s="60"/>
      <c r="O61" s="60"/>
      <c r="P61" s="60"/>
      <c r="Q61" s="60"/>
      <c r="R61" s="61"/>
      <c r="S61" s="61"/>
      <c r="T61" s="57"/>
      <c r="U61" s="57"/>
      <c r="V61" s="57"/>
      <c r="W61" s="57"/>
      <c r="X61" s="57"/>
      <c r="Y61" s="57"/>
    </row>
    <row r="62" spans="1:25" s="2" customFormat="1" ht="13.8" x14ac:dyDescent="0.3">
      <c r="A62" s="17"/>
      <c r="B62" s="17"/>
      <c r="C62" s="17"/>
      <c r="D62" s="17"/>
      <c r="E62" s="17"/>
      <c r="F62" s="17"/>
      <c r="G62" s="17"/>
      <c r="H62" s="17"/>
      <c r="I62" s="17"/>
      <c r="J62" s="17"/>
      <c r="K62" s="17"/>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217"/>
  <sheetViews>
    <sheetView tabSelected="1" view="pageBreakPreview" zoomScale="85" zoomScaleNormal="100" zoomScaleSheetLayoutView="85" workbookViewId="0">
      <selection activeCell="I4" sqref="I4"/>
    </sheetView>
  </sheetViews>
  <sheetFormatPr defaultColWidth="9.109375" defaultRowHeight="15.6" x14ac:dyDescent="0.3"/>
  <cols>
    <col min="1" max="2" width="9.109375" style="12"/>
    <col min="3" max="3" width="9.5546875" style="12" bestFit="1" customWidth="1"/>
    <col min="4" max="4" width="9.109375" style="12" customWidth="1"/>
    <col min="5" max="5" width="9.33203125" style="12" bestFit="1" customWidth="1"/>
    <col min="6" max="11" width="9.109375" style="12" customWidth="1"/>
    <col min="12" max="12" width="5.44140625" style="2" customWidth="1"/>
    <col min="13" max="17" width="5.33203125" style="15" customWidth="1"/>
    <col min="18" max="19" width="5.33203125" style="16" customWidth="1"/>
    <col min="20" max="16384" width="9.109375" style="12"/>
  </cols>
  <sheetData>
    <row r="1" spans="1:24" s="2" customFormat="1" ht="13.8" x14ac:dyDescent="0.3">
      <c r="B1" s="3" t="s">
        <v>1</v>
      </c>
      <c r="C1" s="24" t="s">
        <v>0</v>
      </c>
      <c r="D1" s="22"/>
      <c r="E1" s="22"/>
      <c r="F1" s="23" t="s">
        <v>12</v>
      </c>
      <c r="G1" s="25">
        <f>X1</f>
        <v>2</v>
      </c>
      <c r="M1" s="6" t="s">
        <v>13</v>
      </c>
      <c r="N1" s="6" t="s">
        <v>14</v>
      </c>
      <c r="O1" s="6" t="s">
        <v>15</v>
      </c>
      <c r="P1" s="6" t="s">
        <v>15</v>
      </c>
      <c r="Q1" s="6" t="s">
        <v>15</v>
      </c>
      <c r="R1" s="6" t="s">
        <v>16</v>
      </c>
      <c r="S1" s="6" t="s">
        <v>17</v>
      </c>
      <c r="T1" s="2" t="s">
        <v>23</v>
      </c>
      <c r="W1" s="3" t="s">
        <v>24</v>
      </c>
      <c r="X1" s="5">
        <f>SUM(M:M)</f>
        <v>2</v>
      </c>
    </row>
    <row r="2" spans="1:24" s="2" customFormat="1" ht="13.8" x14ac:dyDescent="0.3">
      <c r="B2" s="3" t="s">
        <v>2</v>
      </c>
      <c r="C2" s="24" t="s">
        <v>10</v>
      </c>
      <c r="D2" s="22"/>
      <c r="E2" s="22"/>
      <c r="F2" s="23" t="s">
        <v>5</v>
      </c>
      <c r="G2" s="24" t="s">
        <v>96</v>
      </c>
      <c r="M2" s="7" t="s">
        <v>18</v>
      </c>
      <c r="N2" s="7" t="s">
        <v>18</v>
      </c>
      <c r="O2" s="7" t="s">
        <v>14</v>
      </c>
      <c r="P2" s="7" t="s">
        <v>14</v>
      </c>
      <c r="Q2" s="7" t="s">
        <v>14</v>
      </c>
      <c r="R2" s="7" t="s">
        <v>18</v>
      </c>
      <c r="S2" s="7" t="s">
        <v>18</v>
      </c>
      <c r="W2" s="3" t="s">
        <v>25</v>
      </c>
      <c r="X2" s="5">
        <f>SUM(N:N)</f>
        <v>0</v>
      </c>
    </row>
    <row r="3" spans="1:24" s="2" customFormat="1" ht="13.8" x14ac:dyDescent="0.3">
      <c r="B3" s="3" t="s">
        <v>3</v>
      </c>
      <c r="C3" s="26" t="s">
        <v>93</v>
      </c>
      <c r="D3" s="22"/>
      <c r="E3" s="22"/>
      <c r="F3" s="23" t="s">
        <v>4</v>
      </c>
      <c r="G3" s="24" t="s">
        <v>94</v>
      </c>
      <c r="M3" s="7"/>
      <c r="N3" s="7"/>
      <c r="O3" s="7"/>
      <c r="P3" s="7"/>
      <c r="Q3" s="7"/>
      <c r="R3" s="7"/>
      <c r="S3" s="7"/>
      <c r="W3" s="3" t="s">
        <v>26</v>
      </c>
      <c r="X3" s="5">
        <f>SUM(O:O)</f>
        <v>0</v>
      </c>
    </row>
    <row r="4" spans="1:24" s="2" customFormat="1" ht="13.8" x14ac:dyDescent="0.3">
      <c r="B4" s="3" t="s">
        <v>19</v>
      </c>
      <c r="C4" s="5"/>
      <c r="F4" s="3" t="s">
        <v>20</v>
      </c>
      <c r="G4" s="21" t="s">
        <v>95</v>
      </c>
      <c r="M4" s="7"/>
      <c r="N4" s="7"/>
      <c r="O4" s="7"/>
      <c r="P4" s="7"/>
      <c r="Q4" s="15"/>
      <c r="R4" s="16"/>
      <c r="S4" s="16"/>
      <c r="W4" s="3" t="s">
        <v>26</v>
      </c>
      <c r="X4" s="5">
        <f>SUM(P:P)</f>
        <v>0</v>
      </c>
    </row>
    <row r="5" spans="1:24" s="2" customFormat="1" ht="13.8" x14ac:dyDescent="0.3">
      <c r="B5" s="3" t="s">
        <v>21</v>
      </c>
      <c r="C5" s="4" t="s">
        <v>90</v>
      </c>
      <c r="E5" s="3"/>
      <c r="M5" s="7"/>
      <c r="N5" s="7"/>
      <c r="O5" s="7"/>
      <c r="P5" s="7"/>
      <c r="Q5" s="15"/>
      <c r="R5" s="16"/>
      <c r="S5" s="16"/>
      <c r="W5" s="3" t="s">
        <v>26</v>
      </c>
      <c r="X5" s="5">
        <f>SUM(Q:Q)</f>
        <v>0</v>
      </c>
    </row>
    <row r="6" spans="1:24" s="2" customFormat="1" ht="13.8" x14ac:dyDescent="0.3">
      <c r="B6" s="2" t="s">
        <v>7</v>
      </c>
      <c r="C6" s="8"/>
      <c r="M6" s="7"/>
      <c r="N6" s="7"/>
      <c r="O6" s="7"/>
      <c r="P6" s="7"/>
      <c r="Q6" s="15"/>
      <c r="R6" s="16"/>
      <c r="S6" s="16"/>
      <c r="W6" s="3" t="s">
        <v>27</v>
      </c>
      <c r="X6" s="5">
        <f>SUM(R:R)</f>
        <v>0</v>
      </c>
    </row>
    <row r="7" spans="1:24" s="2" customFormat="1" ht="13.8" x14ac:dyDescent="0.3">
      <c r="M7" s="7"/>
      <c r="N7" s="7"/>
      <c r="O7" s="7"/>
      <c r="P7" s="7"/>
      <c r="Q7" s="15"/>
      <c r="R7" s="16"/>
      <c r="S7" s="16"/>
      <c r="W7" s="3" t="s">
        <v>28</v>
      </c>
      <c r="X7" s="5">
        <f>SUM(S:S)</f>
        <v>0</v>
      </c>
    </row>
    <row r="8" spans="1:24" s="2" customFormat="1" ht="13.8" x14ac:dyDescent="0.3">
      <c r="A8" s="62"/>
      <c r="E8" s="3" t="s">
        <v>1</v>
      </c>
      <c r="F8" s="5" t="str">
        <f>$C$1</f>
        <v>R. Abbott</v>
      </c>
      <c r="H8" s="4"/>
      <c r="I8" s="3" t="s">
        <v>8</v>
      </c>
      <c r="J8" s="9" t="str">
        <f>$G$2</f>
        <v>AA-SM-233</v>
      </c>
      <c r="K8" s="10"/>
      <c r="L8" s="1"/>
      <c r="M8" s="7"/>
      <c r="N8" s="7"/>
      <c r="O8" s="7"/>
      <c r="P8" s="7"/>
      <c r="Q8" s="15"/>
      <c r="R8" s="16"/>
      <c r="S8" s="16"/>
    </row>
    <row r="9" spans="1:24" s="2" customFormat="1" ht="13.8" x14ac:dyDescent="0.3">
      <c r="E9" s="3" t="s">
        <v>2</v>
      </c>
      <c r="F9" s="4" t="str">
        <f>$C$2</f>
        <v xml:space="preserve"> </v>
      </c>
      <c r="H9" s="4"/>
      <c r="I9" s="3" t="s">
        <v>9</v>
      </c>
      <c r="J9" s="10" t="str">
        <f>$G$3</f>
        <v>IR</v>
      </c>
      <c r="K9" s="10"/>
      <c r="L9" s="1"/>
      <c r="M9" s="7">
        <v>1</v>
      </c>
      <c r="N9" s="7"/>
      <c r="O9" s="7"/>
      <c r="P9" s="7"/>
      <c r="Q9" s="15"/>
      <c r="R9" s="16"/>
      <c r="S9" s="16"/>
    </row>
    <row r="10" spans="1:24" s="2" customFormat="1" ht="13.8" x14ac:dyDescent="0.3">
      <c r="E10" s="3" t="s">
        <v>3</v>
      </c>
      <c r="F10" s="4" t="str">
        <f>$C$3</f>
        <v>20/10/2013</v>
      </c>
      <c r="H10" s="4"/>
      <c r="I10" s="3" t="s">
        <v>6</v>
      </c>
      <c r="J10" s="5" t="str">
        <f>L10&amp;" of "&amp;$G$1</f>
        <v>1 of 2</v>
      </c>
      <c r="K10" s="4"/>
      <c r="L10" s="1">
        <f>SUM($M$1:M9)</f>
        <v>1</v>
      </c>
      <c r="M10" s="7"/>
      <c r="N10" s="7"/>
      <c r="O10" s="7"/>
      <c r="P10" s="7"/>
      <c r="Q10" s="15"/>
      <c r="R10" s="16"/>
      <c r="S10" s="16"/>
    </row>
    <row r="11" spans="1:24" s="2" customFormat="1" ht="13.8" x14ac:dyDescent="0.3">
      <c r="E11" s="3" t="s">
        <v>22</v>
      </c>
      <c r="F11" s="4" t="str">
        <f>$C$5</f>
        <v>STANDARD SPREADSHEET METHOD</v>
      </c>
      <c r="I11" s="11"/>
      <c r="J11" s="5"/>
      <c r="M11" s="7"/>
      <c r="N11" s="7"/>
      <c r="O11" s="7"/>
      <c r="P11" s="7"/>
      <c r="Q11" s="7"/>
      <c r="R11" s="7"/>
      <c r="S11" s="7"/>
    </row>
    <row r="12" spans="1:24" x14ac:dyDescent="0.3">
      <c r="B12" s="13" t="str">
        <f>($C$4)&amp;" "&amp;$G$4</f>
        <v xml:space="preserve"> FIFTH ORDER CURVE FIT</v>
      </c>
      <c r="M12" s="7"/>
      <c r="N12" s="7"/>
      <c r="O12" s="7"/>
      <c r="P12" s="7"/>
      <c r="Q12" s="14"/>
      <c r="R12" s="14"/>
      <c r="S12" s="14"/>
    </row>
    <row r="13" spans="1:24" s="2" customFormat="1" ht="13.8" x14ac:dyDescent="0.3">
      <c r="M13" s="7"/>
      <c r="N13" s="7"/>
      <c r="O13" s="7"/>
      <c r="P13" s="7"/>
      <c r="Q13" s="7"/>
      <c r="R13" s="7"/>
      <c r="S13" s="7"/>
    </row>
    <row r="14" spans="1:24" s="2" customFormat="1" ht="13.8" x14ac:dyDescent="0.3">
      <c r="B14" s="2" t="s">
        <v>47</v>
      </c>
      <c r="E14" s="3"/>
      <c r="M14" s="7"/>
      <c r="N14" s="7"/>
      <c r="O14" s="7"/>
      <c r="P14" s="7"/>
      <c r="Q14" s="7"/>
      <c r="R14" s="7"/>
      <c r="S14" s="7"/>
    </row>
    <row r="15" spans="1:24" s="2" customFormat="1" ht="13.8" x14ac:dyDescent="0.3">
      <c r="B15" s="1"/>
      <c r="C15" s="38" t="s">
        <v>33</v>
      </c>
      <c r="D15" s="38" t="s">
        <v>34</v>
      </c>
      <c r="M15" s="15"/>
      <c r="N15" s="15"/>
      <c r="O15" s="15"/>
      <c r="P15" s="15"/>
      <c r="Q15" s="15"/>
      <c r="R15" s="16"/>
      <c r="S15" s="16"/>
    </row>
    <row r="16" spans="1:24" s="2" customFormat="1" ht="13.8" x14ac:dyDescent="0.3">
      <c r="B16" s="38">
        <v>1</v>
      </c>
      <c r="C16" s="37">
        <v>0</v>
      </c>
      <c r="D16" s="37">
        <v>150</v>
      </c>
      <c r="F16" s="2" t="s">
        <v>89</v>
      </c>
      <c r="M16" s="15"/>
      <c r="N16" s="15"/>
      <c r="O16" s="15"/>
      <c r="P16" s="15"/>
      <c r="Q16" s="15"/>
      <c r="R16" s="16"/>
      <c r="S16" s="16"/>
    </row>
    <row r="17" spans="1:33" s="2" customFormat="1" ht="13.8" x14ac:dyDescent="0.3">
      <c r="B17" s="38">
        <v>2</v>
      </c>
      <c r="C17" s="37">
        <v>40</v>
      </c>
      <c r="D17" s="37">
        <v>10</v>
      </c>
      <c r="E17" s="32"/>
      <c r="G17" s="45" t="s">
        <v>88</v>
      </c>
      <c r="H17" s="32"/>
      <c r="I17" s="32"/>
      <c r="J17" s="32"/>
      <c r="M17" s="15"/>
      <c r="N17" s="15"/>
      <c r="O17" s="15"/>
      <c r="P17" s="15"/>
      <c r="Q17" s="15"/>
      <c r="R17" s="16"/>
      <c r="S17" s="16"/>
    </row>
    <row r="18" spans="1:33" s="2" customFormat="1" ht="13.8" x14ac:dyDescent="0.3">
      <c r="A18" s="17"/>
      <c r="B18" s="38">
        <v>3</v>
      </c>
      <c r="C18" s="37">
        <v>60</v>
      </c>
      <c r="D18" s="37">
        <v>15</v>
      </c>
      <c r="E18" s="32"/>
      <c r="F18" s="32"/>
      <c r="G18" s="32"/>
      <c r="H18" s="32"/>
      <c r="I18" s="32"/>
      <c r="J18" s="32"/>
      <c r="K18" s="17"/>
      <c r="M18" s="15"/>
      <c r="N18" s="15"/>
      <c r="O18" s="15"/>
      <c r="P18" s="15"/>
      <c r="Q18" s="15"/>
      <c r="R18" s="16"/>
      <c r="S18" s="16"/>
    </row>
    <row r="19" spans="1:33" s="2" customFormat="1" ht="13.8" x14ac:dyDescent="0.3">
      <c r="A19" s="17"/>
      <c r="B19" s="39">
        <v>4</v>
      </c>
      <c r="C19" s="37">
        <v>70</v>
      </c>
      <c r="D19" s="37">
        <v>10</v>
      </c>
      <c r="E19" s="31"/>
      <c r="F19" s="31"/>
      <c r="G19" s="31"/>
      <c r="H19" s="31"/>
      <c r="I19" s="31"/>
      <c r="J19" s="31"/>
      <c r="K19" s="17"/>
      <c r="M19" s="15"/>
      <c r="N19" s="15"/>
      <c r="O19" s="15"/>
      <c r="P19" s="15"/>
      <c r="Q19" s="15"/>
      <c r="R19" s="16"/>
      <c r="S19" s="15"/>
      <c r="V19" s="33">
        <f>MIN(C16:C21)</f>
        <v>0</v>
      </c>
      <c r="W19" s="33">
        <f>$G$68*V19^5+$G$69*V19^4+$G$70*V19^3+$G$71*V19^2+$G$72*V19+$G$73</f>
        <v>150</v>
      </c>
    </row>
    <row r="20" spans="1:33" s="2" customFormat="1" ht="13.8" x14ac:dyDescent="0.3">
      <c r="B20" s="38">
        <v>5</v>
      </c>
      <c r="C20" s="37">
        <v>120</v>
      </c>
      <c r="D20" s="37">
        <v>30</v>
      </c>
      <c r="M20" s="15"/>
      <c r="N20" s="15"/>
      <c r="O20" s="15"/>
      <c r="P20" s="15"/>
      <c r="Q20" s="15"/>
      <c r="R20" s="16"/>
      <c r="S20" s="16"/>
      <c r="V20" s="33">
        <f t="shared" ref="V20:V58" si="0">V19+($V$59-$V$19)/40</f>
        <v>3.75</v>
      </c>
      <c r="W20" s="33">
        <f t="shared" ref="W20:W58" si="1">$G$68*V20^5+$G$69*V20^4+$G$70*V20^3+$G$71*V20^2+$G$72*V20+$G$73</f>
        <v>102.96487027948558</v>
      </c>
      <c r="AC20" s="46" t="s">
        <v>64</v>
      </c>
      <c r="AD20" s="40"/>
      <c r="AE20" s="40"/>
      <c r="AF20" s="40"/>
      <c r="AG20" s="40"/>
    </row>
    <row r="21" spans="1:33" s="2" customFormat="1" ht="13.8" x14ac:dyDescent="0.3">
      <c r="A21" s="17"/>
      <c r="B21" s="38">
        <v>6</v>
      </c>
      <c r="C21" s="50">
        <v>150</v>
      </c>
      <c r="D21" s="49">
        <v>20</v>
      </c>
      <c r="J21" s="31"/>
      <c r="M21" s="15"/>
      <c r="N21" s="15"/>
      <c r="O21" s="15"/>
      <c r="P21" s="15"/>
      <c r="Q21" s="15"/>
      <c r="R21" s="16"/>
      <c r="S21" s="16"/>
      <c r="V21" s="33">
        <f t="shared" si="0"/>
        <v>7.5</v>
      </c>
      <c r="W21" s="33">
        <f t="shared" si="1"/>
        <v>67.916953346946102</v>
      </c>
      <c r="X21"/>
      <c r="Y21"/>
      <c r="Z21"/>
      <c r="AA21"/>
      <c r="AB21" s="47"/>
      <c r="AC21" s="40" t="s">
        <v>56</v>
      </c>
      <c r="AD21" s="40"/>
      <c r="AE21" s="40"/>
      <c r="AF21" s="40"/>
      <c r="AG21" s="40"/>
    </row>
    <row r="22" spans="1:33" s="2" customFormat="1" ht="13.8" x14ac:dyDescent="0.3">
      <c r="M22" s="15"/>
      <c r="N22" s="15"/>
      <c r="O22" s="15"/>
      <c r="P22" s="15"/>
      <c r="Q22" s="15"/>
      <c r="R22" s="16"/>
      <c r="S22" s="16"/>
      <c r="V22" s="33">
        <f t="shared" si="0"/>
        <v>11.25</v>
      </c>
      <c r="W22" s="33">
        <f t="shared" si="1"/>
        <v>42.705154939131376</v>
      </c>
      <c r="X22"/>
      <c r="Y22"/>
      <c r="Z22"/>
      <c r="AA22"/>
      <c r="AB22" s="47"/>
      <c r="AC22" s="40"/>
      <c r="AD22" s="40"/>
      <c r="AE22" s="40"/>
      <c r="AF22" s="40"/>
      <c r="AG22" s="40"/>
    </row>
    <row r="23" spans="1:33" s="2" customFormat="1" ht="13.8" x14ac:dyDescent="0.3">
      <c r="C23" s="1" t="s">
        <v>35</v>
      </c>
      <c r="D23" s="1" t="s">
        <v>69</v>
      </c>
      <c r="E23" s="1" t="s">
        <v>72</v>
      </c>
      <c r="F23" s="1" t="s">
        <v>49</v>
      </c>
      <c r="G23" s="1" t="s">
        <v>39</v>
      </c>
      <c r="H23" s="1" t="s">
        <v>38</v>
      </c>
      <c r="I23" s="1">
        <v>1</v>
      </c>
      <c r="J23" s="1" t="s">
        <v>44</v>
      </c>
      <c r="M23" s="15"/>
      <c r="N23" s="15"/>
      <c r="O23" s="15"/>
      <c r="P23" s="15"/>
      <c r="Q23" s="15"/>
      <c r="R23" s="16"/>
      <c r="S23" s="16"/>
      <c r="V23" s="33">
        <f t="shared" si="0"/>
        <v>15</v>
      </c>
      <c r="W23" s="33">
        <f t="shared" si="1"/>
        <v>25.419921875000057</v>
      </c>
      <c r="X23"/>
      <c r="Y23"/>
      <c r="Z23"/>
      <c r="AA23"/>
      <c r="AC23" s="46" t="s">
        <v>57</v>
      </c>
      <c r="AD23" s="40"/>
      <c r="AE23" s="40"/>
      <c r="AF23" s="40"/>
      <c r="AG23" s="40"/>
    </row>
    <row r="24" spans="1:33" s="2" customFormat="1" ht="13.8" x14ac:dyDescent="0.3">
      <c r="C24" s="30" t="s">
        <v>36</v>
      </c>
      <c r="D24" s="1" t="s">
        <v>70</v>
      </c>
      <c r="E24" s="1" t="s">
        <v>73</v>
      </c>
      <c r="F24" s="1" t="s">
        <v>50</v>
      </c>
      <c r="G24" s="1" t="s">
        <v>41</v>
      </c>
      <c r="H24" s="1" t="s">
        <v>40</v>
      </c>
      <c r="I24" s="1">
        <v>1</v>
      </c>
      <c r="J24" s="1" t="s">
        <v>45</v>
      </c>
      <c r="M24" s="15"/>
      <c r="N24" s="15"/>
      <c r="O24" s="15"/>
      <c r="P24" s="15"/>
      <c r="Q24" s="15"/>
      <c r="R24" s="16"/>
      <c r="S24" s="16"/>
      <c r="V24" s="33">
        <f t="shared" si="0"/>
        <v>18.75</v>
      </c>
      <c r="W24" s="33">
        <f t="shared" si="1"/>
        <v>14.38044548034668</v>
      </c>
      <c r="AA24"/>
      <c r="AC24" s="40"/>
      <c r="AD24" s="41" t="e">
        <f ca="1">[1]!ChangeChartAxisScale(AD25,AD29,AD28,AE29,AE28,,)</f>
        <v>#NAME?</v>
      </c>
      <c r="AE24" s="41"/>
      <c r="AF24" s="41"/>
      <c r="AG24" s="41"/>
    </row>
    <row r="25" spans="1:33" s="2" customFormat="1" ht="13.8" x14ac:dyDescent="0.3">
      <c r="C25" s="30" t="s">
        <v>37</v>
      </c>
      <c r="D25" s="1" t="s">
        <v>71</v>
      </c>
      <c r="E25" s="1" t="s">
        <v>74</v>
      </c>
      <c r="F25" s="1" t="s">
        <v>51</v>
      </c>
      <c r="G25" s="1" t="s">
        <v>43</v>
      </c>
      <c r="H25" s="1" t="s">
        <v>42</v>
      </c>
      <c r="I25" s="1">
        <v>1</v>
      </c>
      <c r="J25" s="1" t="s">
        <v>46</v>
      </c>
      <c r="M25" s="15"/>
      <c r="N25" s="15"/>
      <c r="O25" s="15"/>
      <c r="P25" s="15"/>
      <c r="Q25" s="15"/>
      <c r="R25" s="16"/>
      <c r="S25" s="16"/>
      <c r="V25" s="33">
        <f t="shared" si="0"/>
        <v>22.5</v>
      </c>
      <c r="W25" s="33">
        <f t="shared" si="1"/>
        <v>8.1218650124289411</v>
      </c>
      <c r="AA25"/>
      <c r="AC25" s="40"/>
      <c r="AD25" s="42" t="s">
        <v>58</v>
      </c>
      <c r="AE25" s="40"/>
      <c r="AF25" s="40"/>
      <c r="AG25" s="40"/>
    </row>
    <row r="26" spans="1:33" s="2" customFormat="1" ht="13.8" x14ac:dyDescent="0.3">
      <c r="C26" s="1" t="s">
        <v>48</v>
      </c>
      <c r="D26" s="1" t="s">
        <v>81</v>
      </c>
      <c r="E26" s="1" t="s">
        <v>75</v>
      </c>
      <c r="F26" s="1" t="s">
        <v>53</v>
      </c>
      <c r="G26" s="1" t="s">
        <v>54</v>
      </c>
      <c r="H26" s="1" t="s">
        <v>52</v>
      </c>
      <c r="I26" s="1">
        <v>1</v>
      </c>
      <c r="J26" s="1" t="s">
        <v>55</v>
      </c>
      <c r="M26" s="15"/>
      <c r="N26" s="15"/>
      <c r="O26" s="15"/>
      <c r="P26" s="15"/>
      <c r="Q26" s="15"/>
      <c r="R26" s="16"/>
      <c r="S26" s="18"/>
      <c r="V26" s="33">
        <f t="shared" si="0"/>
        <v>26.25</v>
      </c>
      <c r="W26" s="33">
        <f t="shared" si="1"/>
        <v>5.3824710845946697</v>
      </c>
      <c r="AA26"/>
      <c r="AC26" s="46" t="s">
        <v>59</v>
      </c>
      <c r="AD26" s="40"/>
      <c r="AE26" s="40"/>
      <c r="AF26" s="40"/>
      <c r="AG26" s="46"/>
    </row>
    <row r="27" spans="1:33" s="2" customFormat="1" ht="13.8" x14ac:dyDescent="0.3">
      <c r="C27" s="1" t="s">
        <v>78</v>
      </c>
      <c r="D27" s="1" t="s">
        <v>82</v>
      </c>
      <c r="E27" s="1" t="s">
        <v>76</v>
      </c>
      <c r="F27" s="1" t="s">
        <v>66</v>
      </c>
      <c r="G27" s="1" t="s">
        <v>67</v>
      </c>
      <c r="H27" s="1" t="s">
        <v>68</v>
      </c>
      <c r="I27" s="1">
        <v>1</v>
      </c>
      <c r="J27" s="1" t="s">
        <v>77</v>
      </c>
      <c r="M27" s="15"/>
      <c r="N27" s="15"/>
      <c r="O27" s="15"/>
      <c r="P27" s="15"/>
      <c r="Q27" s="15"/>
      <c r="R27" s="16"/>
      <c r="S27" s="16"/>
      <c r="V27" s="33">
        <f t="shared" si="0"/>
        <v>30</v>
      </c>
      <c r="W27" s="33">
        <f t="shared" si="1"/>
        <v>5.0909090909090082</v>
      </c>
      <c r="X27" s="28"/>
      <c r="Y27"/>
      <c r="Z27"/>
      <c r="AA27"/>
      <c r="AC27" s="40"/>
      <c r="AD27" s="43" t="s">
        <v>60</v>
      </c>
      <c r="AE27" s="43" t="s">
        <v>61</v>
      </c>
      <c r="AF27" s="40"/>
      <c r="AG27" s="40"/>
    </row>
    <row r="28" spans="1:33" s="2" customFormat="1" ht="13.8" x14ac:dyDescent="0.3">
      <c r="C28" s="1" t="s">
        <v>79</v>
      </c>
      <c r="D28" s="1" t="s">
        <v>84</v>
      </c>
      <c r="E28" s="1" t="s">
        <v>85</v>
      </c>
      <c r="F28" s="1" t="s">
        <v>86</v>
      </c>
      <c r="G28" s="1" t="s">
        <v>87</v>
      </c>
      <c r="H28" s="1" t="s">
        <v>83</v>
      </c>
      <c r="I28" s="1">
        <v>1</v>
      </c>
      <c r="J28" s="1" t="s">
        <v>80</v>
      </c>
      <c r="M28" s="15"/>
      <c r="N28" s="15"/>
      <c r="O28" s="15"/>
      <c r="P28" s="15"/>
      <c r="Q28" s="15"/>
      <c r="R28" s="16"/>
      <c r="S28" s="16"/>
      <c r="V28" s="33">
        <f t="shared" si="0"/>
        <v>33.75</v>
      </c>
      <c r="W28" s="33">
        <f t="shared" si="1"/>
        <v>6.3533826307815389</v>
      </c>
      <c r="AC28" s="40" t="s">
        <v>62</v>
      </c>
      <c r="AD28" s="44">
        <f>MAX(C16:D19)*1.5</f>
        <v>225</v>
      </c>
      <c r="AE28" s="44">
        <f>AD28</f>
        <v>225</v>
      </c>
      <c r="AF28" s="40"/>
      <c r="AG28" s="40"/>
    </row>
    <row r="29" spans="1:33" s="2" customFormat="1" ht="13.8" x14ac:dyDescent="0.3">
      <c r="A29" s="17"/>
      <c r="E29" s="31"/>
      <c r="F29" s="31"/>
      <c r="M29" s="15"/>
      <c r="N29" s="15"/>
      <c r="O29" s="15"/>
      <c r="P29" s="15"/>
      <c r="Q29" s="15"/>
      <c r="R29" s="16"/>
      <c r="S29" s="16"/>
      <c r="V29" s="33">
        <f t="shared" si="0"/>
        <v>37.5</v>
      </c>
      <c r="W29" s="33">
        <f t="shared" si="1"/>
        <v>8.4408569335935795</v>
      </c>
      <c r="X29" s="28"/>
      <c r="Y29"/>
      <c r="Z29"/>
      <c r="AC29" s="40" t="s">
        <v>63</v>
      </c>
      <c r="AD29" s="44">
        <f>MIN(C16:D19)*1.5</f>
        <v>0</v>
      </c>
      <c r="AE29" s="44">
        <f>AD29</f>
        <v>0</v>
      </c>
      <c r="AF29" s="40"/>
      <c r="AG29" s="40"/>
    </row>
    <row r="30" spans="1:33" s="2" customFormat="1" ht="13.8" x14ac:dyDescent="0.3">
      <c r="A30" s="1" t="s">
        <v>69</v>
      </c>
      <c r="B30" s="1" t="s">
        <v>72</v>
      </c>
      <c r="C30" s="1" t="s">
        <v>49</v>
      </c>
      <c r="D30" s="1" t="s">
        <v>39</v>
      </c>
      <c r="E30" s="1" t="s">
        <v>38</v>
      </c>
      <c r="F30" s="1">
        <v>1</v>
      </c>
      <c r="M30" s="15"/>
      <c r="N30" s="15"/>
      <c r="O30" s="15"/>
      <c r="P30" s="15"/>
      <c r="Q30" s="15"/>
      <c r="R30" s="16"/>
      <c r="S30" s="16"/>
      <c r="V30" s="33">
        <f t="shared" si="0"/>
        <v>41.25</v>
      </c>
      <c r="W30" s="33">
        <f t="shared" si="1"/>
        <v>10.776262283324911</v>
      </c>
    </row>
    <row r="31" spans="1:33" s="2" customFormat="1" ht="13.8" x14ac:dyDescent="0.3">
      <c r="A31" s="1" t="s">
        <v>70</v>
      </c>
      <c r="B31" s="1" t="s">
        <v>73</v>
      </c>
      <c r="C31" s="1" t="s">
        <v>50</v>
      </c>
      <c r="D31" s="1" t="s">
        <v>41</v>
      </c>
      <c r="E31" s="1" t="s">
        <v>40</v>
      </c>
      <c r="F31" s="1">
        <v>1</v>
      </c>
      <c r="M31" s="15"/>
      <c r="N31" s="15"/>
      <c r="O31" s="15"/>
      <c r="P31" s="15"/>
      <c r="Q31" s="15"/>
      <c r="R31" s="16"/>
      <c r="S31" s="16"/>
      <c r="V31" s="33">
        <f t="shared" si="0"/>
        <v>45</v>
      </c>
      <c r="W31" s="33">
        <f t="shared" si="1"/>
        <v>12.921697443181529</v>
      </c>
      <c r="X31" s="28"/>
      <c r="Y31"/>
      <c r="Z31"/>
    </row>
    <row r="32" spans="1:33" s="2" customFormat="1" ht="13.8" x14ac:dyDescent="0.3">
      <c r="A32" s="1" t="s">
        <v>71</v>
      </c>
      <c r="B32" s="1" t="s">
        <v>74</v>
      </c>
      <c r="C32" s="1" t="s">
        <v>51</v>
      </c>
      <c r="D32" s="1" t="s">
        <v>43</v>
      </c>
      <c r="E32" s="1" t="s">
        <v>42</v>
      </c>
      <c r="F32" s="1">
        <v>1</v>
      </c>
      <c r="G32" s="1" t="s">
        <v>11</v>
      </c>
      <c r="M32" s="15"/>
      <c r="N32" s="15"/>
      <c r="O32" s="15"/>
      <c r="P32" s="15"/>
      <c r="Q32" s="15"/>
      <c r="R32" s="16"/>
      <c r="S32" s="16"/>
      <c r="V32" s="33">
        <f t="shared" si="0"/>
        <v>48.75</v>
      </c>
      <c r="W32" s="33">
        <f t="shared" si="1"/>
        <v>14.565633080222142</v>
      </c>
      <c r="AF32" s="47"/>
      <c r="AG32" s="47"/>
    </row>
    <row r="33" spans="1:33" s="2" customFormat="1" ht="13.8" x14ac:dyDescent="0.3">
      <c r="A33" s="1" t="s">
        <v>81</v>
      </c>
      <c r="B33" s="1" t="s">
        <v>75</v>
      </c>
      <c r="C33" s="1" t="s">
        <v>53</v>
      </c>
      <c r="D33" s="1" t="s">
        <v>54</v>
      </c>
      <c r="E33" s="1" t="s">
        <v>52</v>
      </c>
      <c r="F33" s="1">
        <v>1</v>
      </c>
      <c r="M33" s="15"/>
      <c r="N33" s="15"/>
      <c r="O33" s="15"/>
      <c r="P33" s="15"/>
      <c r="Q33" s="15"/>
      <c r="R33" s="16"/>
      <c r="S33" s="18"/>
      <c r="V33" s="33">
        <f t="shared" si="0"/>
        <v>52.5</v>
      </c>
      <c r="W33" s="33">
        <f t="shared" si="1"/>
        <v>15.51011518998564</v>
      </c>
      <c r="X33" s="28"/>
      <c r="Y33"/>
      <c r="Z33"/>
      <c r="AF33" s="47"/>
      <c r="AG33" s="47"/>
    </row>
    <row r="34" spans="1:33" s="2" customFormat="1" ht="13.8" x14ac:dyDescent="0.3">
      <c r="A34" s="1" t="s">
        <v>82</v>
      </c>
      <c r="B34" s="1" t="s">
        <v>76</v>
      </c>
      <c r="C34" s="1" t="s">
        <v>66</v>
      </c>
      <c r="D34" s="1" t="s">
        <v>67</v>
      </c>
      <c r="E34" s="1" t="s">
        <v>68</v>
      </c>
      <c r="F34" s="1">
        <v>1</v>
      </c>
      <c r="M34" s="15"/>
      <c r="N34" s="15"/>
      <c r="O34" s="15"/>
      <c r="P34" s="15"/>
      <c r="Q34" s="15"/>
      <c r="R34" s="16"/>
      <c r="S34" s="16"/>
      <c r="U34" s="30"/>
      <c r="V34" s="33">
        <f t="shared" si="0"/>
        <v>56.25</v>
      </c>
      <c r="W34" s="33">
        <f t="shared" si="1"/>
        <v>15.65796852111805</v>
      </c>
      <c r="X34" s="68"/>
      <c r="AG34"/>
    </row>
    <row r="35" spans="1:33" s="2" customFormat="1" ht="13.8" x14ac:dyDescent="0.3">
      <c r="A35" s="1" t="s">
        <v>84</v>
      </c>
      <c r="B35" s="1" t="s">
        <v>85</v>
      </c>
      <c r="C35" s="1" t="s">
        <v>86</v>
      </c>
      <c r="D35" s="1" t="s">
        <v>87</v>
      </c>
      <c r="E35" s="1" t="s">
        <v>83</v>
      </c>
      <c r="F35" s="1">
        <v>1</v>
      </c>
      <c r="M35" s="15"/>
      <c r="N35" s="15"/>
      <c r="O35" s="15"/>
      <c r="P35" s="15"/>
      <c r="Q35" s="15"/>
      <c r="R35" s="16"/>
      <c r="S35" s="16"/>
      <c r="U35" s="30"/>
      <c r="V35" s="33">
        <f t="shared" si="0"/>
        <v>60</v>
      </c>
      <c r="W35" s="33">
        <f t="shared" si="1"/>
        <v>14.999999999999886</v>
      </c>
      <c r="X35" s="68"/>
      <c r="Y35"/>
      <c r="Z35"/>
      <c r="AG35"/>
    </row>
    <row r="36" spans="1:33" s="2" customFormat="1" ht="13.8" x14ac:dyDescent="0.3">
      <c r="E36" s="31"/>
      <c r="F36" s="31"/>
      <c r="G36" s="31"/>
      <c r="H36" s="31"/>
      <c r="I36" s="17"/>
      <c r="M36" s="15"/>
      <c r="N36" s="15"/>
      <c r="O36" s="15"/>
      <c r="P36" s="15"/>
      <c r="Q36" s="15"/>
      <c r="R36" s="16"/>
      <c r="S36" s="16"/>
      <c r="U36" s="30"/>
      <c r="V36" s="33">
        <f t="shared" si="0"/>
        <v>63.75</v>
      </c>
      <c r="W36" s="33">
        <f t="shared" si="1"/>
        <v>13.602202155372879</v>
      </c>
      <c r="X36" s="30"/>
      <c r="AG36"/>
    </row>
    <row r="37" spans="1:33" s="2" customFormat="1" ht="13.8" x14ac:dyDescent="0.3">
      <c r="E37" s="52">
        <f t="shared" ref="E37:E42" si="2">C16^5</f>
        <v>0</v>
      </c>
      <c r="F37" s="52">
        <f t="shared" ref="F37:F42" si="3">C16^4</f>
        <v>0</v>
      </c>
      <c r="G37" s="52">
        <f t="shared" ref="G37:G42" si="4">C16^3</f>
        <v>0</v>
      </c>
      <c r="H37" s="52">
        <f t="shared" ref="H37:H42" si="5">C16^2</f>
        <v>0</v>
      </c>
      <c r="I37" s="52">
        <f t="shared" ref="I37:I42" si="6">C16</f>
        <v>0</v>
      </c>
      <c r="J37" s="52">
        <v>1</v>
      </c>
      <c r="M37" s="15"/>
      <c r="N37" s="15"/>
      <c r="O37" s="15"/>
      <c r="P37" s="15"/>
      <c r="Q37" s="15"/>
      <c r="R37" s="16"/>
      <c r="S37" s="16"/>
      <c r="U37" s="30"/>
      <c r="V37" s="33">
        <f t="shared" si="0"/>
        <v>67.5</v>
      </c>
      <c r="W37" s="33">
        <f t="shared" si="1"/>
        <v>11.592956542968523</v>
      </c>
      <c r="X37" s="29"/>
      <c r="Y37"/>
      <c r="Z37"/>
      <c r="AG37"/>
    </row>
    <row r="38" spans="1:33" s="2" customFormat="1" ht="13.8" x14ac:dyDescent="0.3">
      <c r="E38" s="52">
        <f t="shared" si="2"/>
        <v>102400000</v>
      </c>
      <c r="F38" s="52">
        <f t="shared" si="3"/>
        <v>2560000</v>
      </c>
      <c r="G38" s="52">
        <f t="shared" si="4"/>
        <v>64000</v>
      </c>
      <c r="H38" s="52">
        <f t="shared" si="5"/>
        <v>1600</v>
      </c>
      <c r="I38" s="52">
        <f t="shared" si="6"/>
        <v>40</v>
      </c>
      <c r="J38" s="52">
        <v>1</v>
      </c>
      <c r="M38" s="15"/>
      <c r="N38" s="15"/>
      <c r="O38" s="15"/>
      <c r="P38" s="15"/>
      <c r="Q38" s="15"/>
      <c r="R38" s="16"/>
      <c r="S38" s="16"/>
      <c r="U38" s="30"/>
      <c r="V38" s="33">
        <f t="shared" si="0"/>
        <v>71.25</v>
      </c>
      <c r="W38" s="33">
        <f t="shared" si="1"/>
        <v>9.150237170132641</v>
      </c>
      <c r="X38" s="29"/>
      <c r="AG38"/>
    </row>
    <row r="39" spans="1:33" s="2" customFormat="1" ht="13.8" x14ac:dyDescent="0.3">
      <c r="E39" s="52">
        <f t="shared" si="2"/>
        <v>777600000</v>
      </c>
      <c r="F39" s="52">
        <f t="shared" si="3"/>
        <v>12960000</v>
      </c>
      <c r="G39" s="52">
        <f t="shared" si="4"/>
        <v>216000</v>
      </c>
      <c r="H39" s="52">
        <f t="shared" si="5"/>
        <v>3600</v>
      </c>
      <c r="I39" s="52">
        <f t="shared" si="6"/>
        <v>60</v>
      </c>
      <c r="J39" s="52">
        <v>1</v>
      </c>
      <c r="M39" s="15"/>
      <c r="N39" s="15"/>
      <c r="O39" s="15"/>
      <c r="P39" s="15"/>
      <c r="Q39" s="15"/>
      <c r="R39" s="16"/>
      <c r="S39" s="16"/>
      <c r="U39" s="30"/>
      <c r="V39" s="33">
        <f t="shared" si="0"/>
        <v>75</v>
      </c>
      <c r="W39" s="33">
        <f t="shared" si="1"/>
        <v>6.4888139204545041</v>
      </c>
      <c r="X39" s="29"/>
      <c r="Y39"/>
      <c r="Z39"/>
      <c r="AG39"/>
    </row>
    <row r="40" spans="1:33" s="2" customFormat="1" ht="13.8" x14ac:dyDescent="0.3">
      <c r="E40" s="52">
        <f t="shared" si="2"/>
        <v>1680700000</v>
      </c>
      <c r="F40" s="52">
        <f t="shared" si="3"/>
        <v>24010000</v>
      </c>
      <c r="G40" s="52">
        <f t="shared" si="4"/>
        <v>343000</v>
      </c>
      <c r="H40" s="52">
        <f t="shared" si="5"/>
        <v>4900</v>
      </c>
      <c r="I40" s="52">
        <f t="shared" si="6"/>
        <v>70</v>
      </c>
      <c r="J40" s="52">
        <v>1</v>
      </c>
      <c r="M40" s="15"/>
      <c r="N40" s="15"/>
      <c r="O40" s="15"/>
      <c r="P40" s="15"/>
      <c r="Q40" s="15"/>
      <c r="R40" s="16"/>
      <c r="S40" s="16"/>
      <c r="U40" s="30"/>
      <c r="V40" s="33">
        <f t="shared" si="0"/>
        <v>78.75</v>
      </c>
      <c r="W40" s="33">
        <f t="shared" si="1"/>
        <v>3.8474559783933273</v>
      </c>
      <c r="X40" s="29"/>
      <c r="AG40"/>
    </row>
    <row r="41" spans="1:33" s="2" customFormat="1" ht="13.8" x14ac:dyDescent="0.3">
      <c r="E41" s="52">
        <f t="shared" si="2"/>
        <v>24883200000</v>
      </c>
      <c r="F41" s="52">
        <f t="shared" si="3"/>
        <v>207360000</v>
      </c>
      <c r="G41" s="52">
        <f t="shared" si="4"/>
        <v>1728000</v>
      </c>
      <c r="H41" s="52">
        <f t="shared" si="5"/>
        <v>14400</v>
      </c>
      <c r="I41" s="52">
        <f t="shared" si="6"/>
        <v>120</v>
      </c>
      <c r="J41" s="52">
        <v>1</v>
      </c>
      <c r="M41" s="15"/>
      <c r="N41" s="15"/>
      <c r="O41" s="15"/>
      <c r="P41" s="15"/>
      <c r="Q41" s="15"/>
      <c r="R41" s="16"/>
      <c r="S41" s="16"/>
      <c r="U41" s="30"/>
      <c r="V41" s="33">
        <f t="shared" si="0"/>
        <v>82.5</v>
      </c>
      <c r="W41" s="33">
        <f t="shared" si="1"/>
        <v>1.4761352539057953</v>
      </c>
      <c r="X41" s="29"/>
      <c r="Y41"/>
      <c r="Z41"/>
      <c r="AG41"/>
    </row>
    <row r="42" spans="1:33" s="2" customFormat="1" ht="13.8" x14ac:dyDescent="0.3">
      <c r="E42" s="52">
        <f t="shared" si="2"/>
        <v>75937500000</v>
      </c>
      <c r="F42" s="52">
        <f t="shared" si="3"/>
        <v>506250000</v>
      </c>
      <c r="G42" s="52">
        <f t="shared" si="4"/>
        <v>3375000</v>
      </c>
      <c r="H42" s="52">
        <f t="shared" si="5"/>
        <v>22500</v>
      </c>
      <c r="I42" s="52">
        <f t="shared" si="6"/>
        <v>150</v>
      </c>
      <c r="J42" s="52">
        <v>1</v>
      </c>
      <c r="M42" s="15"/>
      <c r="N42" s="15"/>
      <c r="O42" s="15"/>
      <c r="P42" s="15"/>
      <c r="Q42" s="15"/>
      <c r="R42" s="16"/>
      <c r="S42" s="16"/>
      <c r="U42" s="30"/>
      <c r="V42" s="33">
        <f t="shared" si="0"/>
        <v>86.25</v>
      </c>
      <c r="W42" s="33">
        <f t="shared" si="1"/>
        <v>-0.37677019292732439</v>
      </c>
      <c r="X42" s="29"/>
      <c r="AG42"/>
    </row>
    <row r="43" spans="1:33" s="2" customFormat="1" ht="13.8" x14ac:dyDescent="0.3">
      <c r="F43" s="33"/>
      <c r="G43" s="34"/>
      <c r="H43" s="35"/>
      <c r="I43" s="36"/>
      <c r="M43" s="15"/>
      <c r="N43" s="15"/>
      <c r="O43" s="15"/>
      <c r="P43" s="15"/>
      <c r="Q43" s="15"/>
      <c r="R43" s="16"/>
      <c r="S43" s="16"/>
      <c r="U43" s="30"/>
      <c r="V43" s="33">
        <f t="shared" si="0"/>
        <v>90</v>
      </c>
      <c r="W43" s="33">
        <f t="shared" si="1"/>
        <v>-1.4772727272734301</v>
      </c>
      <c r="X43" s="29"/>
      <c r="Y43"/>
      <c r="Z43"/>
      <c r="AG43"/>
    </row>
    <row r="44" spans="1:33" s="2" customFormat="1" ht="13.8" x14ac:dyDescent="0.3">
      <c r="A44" s="1" t="s">
        <v>69</v>
      </c>
      <c r="B44" s="1" t="s">
        <v>72</v>
      </c>
      <c r="C44" s="1" t="s">
        <v>49</v>
      </c>
      <c r="D44" s="1" t="s">
        <v>39</v>
      </c>
      <c r="E44" s="1" t="s">
        <v>38</v>
      </c>
      <c r="F44" s="1">
        <v>1</v>
      </c>
      <c r="M44" s="15"/>
      <c r="N44" s="15"/>
      <c r="O44" s="15"/>
      <c r="P44" s="15"/>
      <c r="Q44" s="15"/>
      <c r="R44" s="16"/>
      <c r="S44" s="16"/>
      <c r="U44" s="30"/>
      <c r="V44" s="33">
        <f t="shared" si="0"/>
        <v>93.75</v>
      </c>
      <c r="W44" s="33">
        <f t="shared" si="1"/>
        <v>-1.6185717149210177</v>
      </c>
      <c r="X44" s="29"/>
      <c r="Y44"/>
      <c r="Z44"/>
      <c r="AG44"/>
    </row>
    <row r="45" spans="1:33" s="2" customFormat="1" ht="13.8" x14ac:dyDescent="0.3">
      <c r="A45" s="1" t="s">
        <v>70</v>
      </c>
      <c r="B45" s="1" t="s">
        <v>73</v>
      </c>
      <c r="C45" s="1" t="s">
        <v>50</v>
      </c>
      <c r="D45" s="1" t="s">
        <v>41</v>
      </c>
      <c r="E45" s="1" t="s">
        <v>40</v>
      </c>
      <c r="F45" s="1">
        <v>1</v>
      </c>
      <c r="M45" s="15"/>
      <c r="N45" s="15"/>
      <c r="O45" s="15"/>
      <c r="P45" s="15"/>
      <c r="Q45" s="15"/>
      <c r="R45" s="16"/>
      <c r="S45" s="16"/>
      <c r="U45" s="30"/>
      <c r="V45" s="33">
        <f t="shared" si="0"/>
        <v>97.5</v>
      </c>
      <c r="W45" s="33">
        <f t="shared" si="1"/>
        <v>-0.63385009765625</v>
      </c>
      <c r="X45" s="29"/>
      <c r="Y45"/>
      <c r="Z45"/>
      <c r="AG45"/>
    </row>
    <row r="46" spans="1:33" s="2" customFormat="1" ht="13.8" x14ac:dyDescent="0.3">
      <c r="A46" s="1" t="s">
        <v>71</v>
      </c>
      <c r="B46" s="1" t="s">
        <v>74</v>
      </c>
      <c r="C46" s="1" t="s">
        <v>51</v>
      </c>
      <c r="D46" s="1" t="s">
        <v>43</v>
      </c>
      <c r="E46" s="1" t="s">
        <v>42</v>
      </c>
      <c r="F46" s="1">
        <v>1</v>
      </c>
      <c r="G46" s="1" t="s">
        <v>11</v>
      </c>
      <c r="M46" s="15"/>
      <c r="N46" s="15"/>
      <c r="O46" s="15"/>
      <c r="P46" s="15"/>
      <c r="Q46" s="15"/>
      <c r="R46" s="16"/>
      <c r="S46" s="16"/>
      <c r="U46" s="30"/>
      <c r="V46" s="33">
        <f t="shared" si="0"/>
        <v>101.25</v>
      </c>
      <c r="W46" s="33">
        <f t="shared" si="1"/>
        <v>1.5909290313720703</v>
      </c>
      <c r="X46" s="29"/>
      <c r="Y46"/>
      <c r="Z46"/>
      <c r="AA46"/>
      <c r="AG46"/>
    </row>
    <row r="47" spans="1:33" s="2" customFormat="1" ht="13.8" x14ac:dyDescent="0.3">
      <c r="A47" s="1" t="s">
        <v>81</v>
      </c>
      <c r="B47" s="1" t="s">
        <v>75</v>
      </c>
      <c r="C47" s="1" t="s">
        <v>53</v>
      </c>
      <c r="D47" s="1" t="s">
        <v>54</v>
      </c>
      <c r="E47" s="1" t="s">
        <v>52</v>
      </c>
      <c r="F47" s="1">
        <v>1</v>
      </c>
      <c r="M47" s="15"/>
      <c r="N47" s="15"/>
      <c r="O47" s="15"/>
      <c r="P47" s="15"/>
      <c r="Q47" s="15"/>
      <c r="R47" s="16"/>
      <c r="S47" s="16"/>
      <c r="U47" s="30"/>
      <c r="V47" s="33">
        <f t="shared" si="0"/>
        <v>105</v>
      </c>
      <c r="W47" s="33">
        <f t="shared" si="1"/>
        <v>5.1042258522727479</v>
      </c>
      <c r="X47" s="29"/>
      <c r="Y47"/>
      <c r="Z47"/>
      <c r="AA47"/>
      <c r="AB47"/>
      <c r="AC47"/>
      <c r="AG47"/>
    </row>
    <row r="48" spans="1:33" s="2" customFormat="1" ht="13.8" x14ac:dyDescent="0.3">
      <c r="A48" s="1" t="s">
        <v>82</v>
      </c>
      <c r="B48" s="1" t="s">
        <v>76</v>
      </c>
      <c r="C48" s="1" t="s">
        <v>66</v>
      </c>
      <c r="D48" s="1" t="s">
        <v>67</v>
      </c>
      <c r="E48" s="1" t="s">
        <v>68</v>
      </c>
      <c r="F48" s="1">
        <v>1</v>
      </c>
      <c r="M48" s="15"/>
      <c r="N48" s="15"/>
      <c r="O48" s="15"/>
      <c r="P48" s="15"/>
      <c r="Q48" s="15"/>
      <c r="R48" s="16"/>
      <c r="S48" s="16"/>
      <c r="U48" s="30"/>
      <c r="V48" s="33">
        <f t="shared" si="0"/>
        <v>108.75</v>
      </c>
      <c r="W48" s="33">
        <f t="shared" si="1"/>
        <v>9.8761272430408553</v>
      </c>
      <c r="X48" s="29"/>
      <c r="Y48"/>
      <c r="Z48"/>
      <c r="AA48"/>
      <c r="AB48"/>
      <c r="AC48"/>
      <c r="AG48"/>
    </row>
    <row r="49" spans="1:33" s="2" customFormat="1" ht="13.8" x14ac:dyDescent="0.3">
      <c r="A49" s="1" t="s">
        <v>84</v>
      </c>
      <c r="B49" s="1" t="s">
        <v>85</v>
      </c>
      <c r="C49" s="1" t="s">
        <v>86</v>
      </c>
      <c r="D49" s="1" t="s">
        <v>87</v>
      </c>
      <c r="E49" s="1" t="s">
        <v>83</v>
      </c>
      <c r="F49" s="1">
        <v>1</v>
      </c>
      <c r="M49" s="15"/>
      <c r="N49" s="15"/>
      <c r="O49" s="15"/>
      <c r="P49" s="15"/>
      <c r="Q49" s="15"/>
      <c r="R49" s="16"/>
      <c r="S49" s="16"/>
      <c r="U49" s="30"/>
      <c r="V49" s="33">
        <f t="shared" si="0"/>
        <v>112.5</v>
      </c>
      <c r="W49" s="33">
        <f t="shared" si="1"/>
        <v>15.785550204190031</v>
      </c>
      <c r="X49" s="29"/>
      <c r="Y49"/>
      <c r="Z49"/>
      <c r="AA49"/>
      <c r="AB49"/>
      <c r="AC49"/>
      <c r="AG49"/>
    </row>
    <row r="50" spans="1:33" s="2" customFormat="1" ht="13.8" x14ac:dyDescent="0.3">
      <c r="M50" s="15"/>
      <c r="N50" s="15"/>
      <c r="O50" s="15"/>
      <c r="P50" s="15"/>
      <c r="Q50" s="15"/>
      <c r="R50" s="16"/>
      <c r="S50" s="16"/>
      <c r="U50" s="30"/>
      <c r="V50" s="33">
        <f t="shared" si="0"/>
        <v>116.25</v>
      </c>
      <c r="W50" s="33">
        <f t="shared" si="1"/>
        <v>22.607445283369771</v>
      </c>
      <c r="X50" s="29"/>
      <c r="Y50"/>
      <c r="Z50"/>
      <c r="AA50"/>
      <c r="AB50"/>
      <c r="AC50"/>
      <c r="AG50"/>
    </row>
    <row r="51" spans="1:33" s="2" customFormat="1" ht="13.8" x14ac:dyDescent="0.3">
      <c r="E51" s="55">
        <f t="array" ref="E51:J56">MINVERSE(E37:J42)</f>
        <v>-3.3068783068783157E-10</v>
      </c>
      <c r="F51" s="55">
        <v>4.734848484848438E-9</v>
      </c>
      <c r="G51" s="55">
        <v>-1.5432098765431951E-8</v>
      </c>
      <c r="H51" s="55">
        <v>1.1904761904761783E-8</v>
      </c>
      <c r="I51" s="55">
        <v>-1.1574074074073987E-9</v>
      </c>
      <c r="J51" s="55">
        <v>2.8058361391694523E-10</v>
      </c>
      <c r="M51" s="15"/>
      <c r="N51" s="15"/>
      <c r="O51" s="15"/>
      <c r="P51" s="15"/>
      <c r="Q51" s="15"/>
      <c r="R51" s="16"/>
      <c r="S51" s="16"/>
      <c r="U51" s="30"/>
      <c r="V51" s="33">
        <f t="shared" si="0"/>
        <v>120</v>
      </c>
      <c r="W51" s="33">
        <f t="shared" si="1"/>
        <v>29.999999999998863</v>
      </c>
      <c r="X51" s="29"/>
      <c r="Y51"/>
      <c r="Z51"/>
      <c r="AA51"/>
      <c r="AB51"/>
      <c r="AC51"/>
      <c r="AG51"/>
    </row>
    <row r="52" spans="1:33" s="2" customFormat="1" ht="13.8" x14ac:dyDescent="0.3">
      <c r="E52" s="55">
        <v>1.4550264550264591E-7</v>
      </c>
      <c r="F52" s="55">
        <v>-1.8939393939393772E-6</v>
      </c>
      <c r="G52" s="55">
        <v>5.8641975308641437E-6</v>
      </c>
      <c r="H52" s="55">
        <v>-4.4047619047618617E-6</v>
      </c>
      <c r="I52" s="55">
        <v>3.7037037037036698E-7</v>
      </c>
      <c r="J52" s="55">
        <v>-8.1369248035913951E-8</v>
      </c>
      <c r="M52" s="15"/>
      <c r="N52" s="15"/>
      <c r="O52" s="15"/>
      <c r="P52" s="15"/>
      <c r="Q52" s="15"/>
      <c r="R52" s="16"/>
      <c r="S52" s="16"/>
      <c r="U52" s="30"/>
      <c r="V52" s="33">
        <f t="shared" si="0"/>
        <v>123.75</v>
      </c>
      <c r="W52" s="33">
        <f t="shared" si="1"/>
        <v>37.491842269894505</v>
      </c>
      <c r="X52" s="29"/>
    </row>
    <row r="53" spans="1:33" s="2" customFormat="1" ht="13.8" x14ac:dyDescent="0.3">
      <c r="E53" s="55">
        <v>-2.4239417989418054E-5</v>
      </c>
      <c r="F53" s="55">
        <v>2.7130681818181616E-4</v>
      </c>
      <c r="G53" s="55">
        <v>-7.7932098765431414E-4</v>
      </c>
      <c r="H53" s="55">
        <v>5.6428571428570901E-4</v>
      </c>
      <c r="I53" s="55">
        <v>-4.0393518518518084E-5</v>
      </c>
      <c r="J53" s="55">
        <v>8.3613916947249321E-6</v>
      </c>
      <c r="M53" s="15"/>
      <c r="N53" s="15"/>
      <c r="O53" s="15"/>
      <c r="P53" s="15"/>
      <c r="Q53" s="15"/>
      <c r="R53" s="16"/>
      <c r="S53" s="16"/>
      <c r="U53" s="30"/>
      <c r="V53" s="33">
        <f t="shared" si="0"/>
        <v>127.5</v>
      </c>
      <c r="W53" s="33">
        <f t="shared" si="1"/>
        <v>44.469243829899369</v>
      </c>
      <c r="X53" s="29"/>
    </row>
    <row r="54" spans="1:33" s="2" customFormat="1" ht="13.8" x14ac:dyDescent="0.3">
      <c r="E54" s="55">
        <v>1.9067460317460361E-3</v>
      </c>
      <c r="F54" s="55">
        <v>-1.6448863636363539E-2</v>
      </c>
      <c r="G54" s="55">
        <v>4.2222222222221877E-2</v>
      </c>
      <c r="H54" s="55">
        <v>-2.914285714285688E-2</v>
      </c>
      <c r="I54" s="55">
        <v>1.8263888888888668E-3</v>
      </c>
      <c r="J54" s="55">
        <v>-3.6363636363635879E-4</v>
      </c>
      <c r="M54" s="15"/>
      <c r="N54" s="15"/>
      <c r="O54" s="15"/>
      <c r="P54" s="15"/>
      <c r="Q54" s="15"/>
      <c r="R54" s="16"/>
      <c r="S54" s="16"/>
      <c r="U54" s="30"/>
      <c r="V54" s="33">
        <f t="shared" si="0"/>
        <v>131.25</v>
      </c>
      <c r="W54" s="33">
        <f t="shared" si="1"/>
        <v>50.163323662495259</v>
      </c>
      <c r="X54" s="29"/>
    </row>
    <row r="55" spans="1:33" s="2" customFormat="1" ht="13.8" x14ac:dyDescent="0.3">
      <c r="E55" s="55">
        <v>-7.0952380952381058E-2</v>
      </c>
      <c r="F55" s="55">
        <v>0.35795454545454386</v>
      </c>
      <c r="G55" s="55">
        <v>-0.77777777777777191</v>
      </c>
      <c r="H55" s="55">
        <v>0.51428571428570979</v>
      </c>
      <c r="I55" s="55">
        <v>-2.9166666666666285E-2</v>
      </c>
      <c r="J55" s="55">
        <v>5.6565656565655724E-3</v>
      </c>
      <c r="M55" s="15"/>
      <c r="N55" s="15"/>
      <c r="O55" s="15"/>
      <c r="P55" s="15"/>
      <c r="Q55" s="15"/>
      <c r="R55" s="16"/>
      <c r="S55" s="16"/>
      <c r="U55" s="30"/>
      <c r="V55" s="33">
        <f t="shared" si="0"/>
        <v>135</v>
      </c>
      <c r="W55" s="33">
        <f t="shared" si="1"/>
        <v>53.637251420452685</v>
      </c>
      <c r="X55" s="29"/>
    </row>
    <row r="56" spans="1:33" s="2" customFormat="1" ht="13.8" x14ac:dyDescent="0.3">
      <c r="E56" s="55">
        <v>1</v>
      </c>
      <c r="F56" s="55">
        <v>0</v>
      </c>
      <c r="G56" s="55">
        <v>0</v>
      </c>
      <c r="H56" s="55">
        <v>0</v>
      </c>
      <c r="I56" s="55">
        <v>0</v>
      </c>
      <c r="J56" s="55">
        <v>0</v>
      </c>
      <c r="M56" s="15"/>
      <c r="N56" s="15"/>
      <c r="O56" s="15"/>
      <c r="P56" s="15"/>
      <c r="Q56" s="15"/>
      <c r="R56" s="16"/>
      <c r="S56" s="16"/>
      <c r="U56" s="30"/>
      <c r="V56" s="33">
        <f t="shared" si="0"/>
        <v>138.75</v>
      </c>
      <c r="W56" s="33">
        <f t="shared" si="1"/>
        <v>53.773450851437246</v>
      </c>
    </row>
    <row r="57" spans="1:33" s="2" customFormat="1" ht="13.8" x14ac:dyDescent="0.3">
      <c r="M57" s="15"/>
      <c r="N57" s="15"/>
      <c r="O57" s="15"/>
      <c r="P57" s="15"/>
      <c r="Q57" s="15"/>
      <c r="R57" s="16"/>
      <c r="S57" s="16"/>
      <c r="U57" s="30"/>
      <c r="V57" s="33">
        <f t="shared" si="0"/>
        <v>142.5</v>
      </c>
      <c r="W57" s="33">
        <f t="shared" si="1"/>
        <v>49.260803222653067</v>
      </c>
      <c r="X57" s="29"/>
    </row>
    <row r="58" spans="1:33" s="2" customFormat="1" ht="13.8" x14ac:dyDescent="0.3">
      <c r="M58" s="15"/>
      <c r="N58" s="15"/>
      <c r="O58" s="15"/>
      <c r="P58" s="15"/>
      <c r="Q58" s="15"/>
      <c r="R58" s="16"/>
      <c r="S58" s="16"/>
      <c r="V58" s="33">
        <f t="shared" si="0"/>
        <v>146.25</v>
      </c>
      <c r="W58" s="33">
        <f t="shared" si="1"/>
        <v>38.581850745460997</v>
      </c>
    </row>
    <row r="59" spans="1:33" s="2" customFormat="1" ht="13.8" x14ac:dyDescent="0.3">
      <c r="M59" s="15"/>
      <c r="N59" s="15"/>
      <c r="O59" s="15"/>
      <c r="P59" s="15"/>
      <c r="Q59" s="15"/>
      <c r="R59" s="16"/>
      <c r="S59" s="16"/>
      <c r="V59" s="29">
        <f>MAX(C16:C21)</f>
        <v>150</v>
      </c>
      <c r="W59" s="33">
        <f>$G$68*V59^5+$G$69*V59^4+$G$70*V59^3+$G$71*V59^2+$G$72*V59+$G$73</f>
        <v>19.999999999998636</v>
      </c>
    </row>
    <row r="60" spans="1:33" s="2" customFormat="1" ht="13.8" x14ac:dyDescent="0.3">
      <c r="A60" s="17"/>
      <c r="B60" s="17"/>
      <c r="C60" s="17"/>
      <c r="D60" s="17"/>
      <c r="M60" s="15"/>
      <c r="N60" s="15"/>
      <c r="O60" s="15"/>
      <c r="P60" s="15"/>
      <c r="Q60" s="15"/>
      <c r="R60" s="16"/>
      <c r="S60" s="16"/>
      <c r="X60" s="29"/>
    </row>
    <row r="61" spans="1:33" s="2" customFormat="1" ht="13.8" x14ac:dyDescent="0.3">
      <c r="A61" s="62"/>
      <c r="E61" s="3" t="s">
        <v>1</v>
      </c>
      <c r="F61" s="5" t="str">
        <f>$C$1</f>
        <v>R. Abbott</v>
      </c>
      <c r="H61" s="4"/>
      <c r="I61" s="3" t="s">
        <v>8</v>
      </c>
      <c r="J61" s="9" t="str">
        <f>$G$2</f>
        <v>AA-SM-233</v>
      </c>
      <c r="K61" s="10"/>
      <c r="L61" s="1"/>
      <c r="M61" s="7"/>
      <c r="N61" s="7"/>
      <c r="O61" s="7"/>
      <c r="P61" s="7"/>
      <c r="Q61" s="15"/>
      <c r="R61" s="16"/>
      <c r="S61" s="16"/>
    </row>
    <row r="62" spans="1:33" s="2" customFormat="1" ht="13.8" x14ac:dyDescent="0.3">
      <c r="E62" s="3" t="s">
        <v>2</v>
      </c>
      <c r="F62" s="4" t="str">
        <f>$C$2</f>
        <v xml:space="preserve"> </v>
      </c>
      <c r="H62" s="4"/>
      <c r="I62" s="3" t="s">
        <v>9</v>
      </c>
      <c r="J62" s="10" t="str">
        <f>$G$3</f>
        <v>IR</v>
      </c>
      <c r="K62" s="10"/>
      <c r="L62" s="1"/>
      <c r="M62" s="7">
        <v>1</v>
      </c>
      <c r="N62" s="7"/>
      <c r="O62" s="7"/>
      <c r="P62" s="7"/>
      <c r="Q62" s="15"/>
      <c r="R62" s="16"/>
      <c r="S62" s="16"/>
    </row>
    <row r="63" spans="1:33" s="2" customFormat="1" ht="13.8" x14ac:dyDescent="0.3">
      <c r="E63" s="3" t="s">
        <v>3</v>
      </c>
      <c r="F63" s="4" t="str">
        <f>$C$3</f>
        <v>20/10/2013</v>
      </c>
      <c r="H63" s="4"/>
      <c r="I63" s="3" t="s">
        <v>6</v>
      </c>
      <c r="J63" s="5" t="str">
        <f>L63&amp;" of "&amp;$G$1</f>
        <v>2 of 2</v>
      </c>
      <c r="K63" s="4"/>
      <c r="L63" s="1">
        <f>SUM($M$1:M62)</f>
        <v>2</v>
      </c>
      <c r="M63" s="7"/>
      <c r="N63" s="7"/>
      <c r="O63" s="7"/>
      <c r="P63" s="7"/>
      <c r="Q63" s="15"/>
      <c r="R63" s="16"/>
      <c r="S63" s="16"/>
    </row>
    <row r="64" spans="1:33" s="2" customFormat="1" ht="13.8" x14ac:dyDescent="0.3">
      <c r="E64" s="3" t="s">
        <v>22</v>
      </c>
      <c r="F64" s="4" t="str">
        <f>$C$5</f>
        <v>STANDARD SPREADSHEET METHOD</v>
      </c>
      <c r="I64" s="11"/>
      <c r="J64" s="5"/>
      <c r="M64" s="7"/>
      <c r="N64" s="7"/>
      <c r="O64" s="7"/>
      <c r="P64" s="7"/>
      <c r="Q64" s="7"/>
      <c r="R64" s="7"/>
      <c r="S64" s="7"/>
    </row>
    <row r="65" spans="1:19" x14ac:dyDescent="0.3">
      <c r="B65" s="13" t="str">
        <f>($C$4)&amp;" "&amp;$G$4</f>
        <v xml:space="preserve"> FIFTH ORDER CURVE FIT</v>
      </c>
      <c r="M65" s="7"/>
      <c r="N65" s="7"/>
      <c r="O65" s="7"/>
      <c r="P65" s="7"/>
      <c r="Q65" s="14"/>
      <c r="R65" s="14"/>
      <c r="S65" s="14"/>
    </row>
    <row r="66" spans="1:19" s="2" customFormat="1" ht="13.8" x14ac:dyDescent="0.3">
      <c r="M66" s="15"/>
      <c r="N66" s="15"/>
      <c r="O66" s="15"/>
      <c r="P66" s="15"/>
      <c r="Q66" s="15"/>
      <c r="R66" s="16"/>
      <c r="S66" s="16"/>
    </row>
    <row r="67" spans="1:19" s="2" customFormat="1" ht="13.8" x14ac:dyDescent="0.3">
      <c r="M67" s="15"/>
      <c r="N67" s="15"/>
      <c r="O67" s="15"/>
      <c r="P67" s="15"/>
      <c r="Q67" s="15"/>
      <c r="R67" s="16"/>
      <c r="S67" s="16"/>
    </row>
    <row r="68" spans="1:19" s="2" customFormat="1" ht="13.8" x14ac:dyDescent="0.3">
      <c r="A68" s="1" t="s">
        <v>44</v>
      </c>
      <c r="C68" s="33">
        <f t="shared" ref="C68:C73" si="7">D16</f>
        <v>150</v>
      </c>
      <c r="E68" s="1" t="s">
        <v>35</v>
      </c>
      <c r="G68" s="54">
        <f t="array" ref="G68:G73">MMULT(E51:J56,C68:C73)</f>
        <v>-1.4379910213243487E-7</v>
      </c>
      <c r="M68" s="15"/>
      <c r="N68" s="15"/>
      <c r="O68" s="15"/>
      <c r="P68" s="15"/>
      <c r="Q68" s="15"/>
      <c r="R68" s="16"/>
      <c r="S68" s="16"/>
    </row>
    <row r="69" spans="1:19" s="2" customFormat="1" ht="13.8" x14ac:dyDescent="0.3">
      <c r="A69" s="1" t="s">
        <v>45</v>
      </c>
      <c r="C69" s="33">
        <f t="shared" si="7"/>
        <v>10</v>
      </c>
      <c r="E69" s="30" t="s">
        <v>36</v>
      </c>
      <c r="G69" s="53">
        <v>5.6285072951739377E-5</v>
      </c>
      <c r="M69" s="15"/>
      <c r="N69" s="15"/>
      <c r="O69" s="15"/>
      <c r="P69" s="15"/>
      <c r="Q69" s="15"/>
      <c r="R69" s="16"/>
      <c r="S69" s="16"/>
    </row>
    <row r="70" spans="1:19" s="2" customFormat="1" ht="13.8" x14ac:dyDescent="0.3">
      <c r="A70" s="1" t="s">
        <v>46</v>
      </c>
      <c r="B70" s="1" t="s">
        <v>11</v>
      </c>
      <c r="C70" s="33">
        <f t="shared" si="7"/>
        <v>15</v>
      </c>
      <c r="E70" s="30" t="s">
        <v>37</v>
      </c>
      <c r="F70" s="1" t="s">
        <v>11</v>
      </c>
      <c r="G70" s="53">
        <v>-8.0143799102132124E-3</v>
      </c>
      <c r="M70" s="15"/>
      <c r="N70" s="15"/>
      <c r="O70" s="15"/>
      <c r="P70" s="15"/>
      <c r="Q70" s="15"/>
      <c r="R70" s="16"/>
      <c r="S70" s="16"/>
    </row>
    <row r="71" spans="1:19" s="2" customFormat="1" ht="13.8" x14ac:dyDescent="0.3">
      <c r="A71" s="1" t="s">
        <v>55</v>
      </c>
      <c r="C71" s="33">
        <f t="shared" si="7"/>
        <v>10</v>
      </c>
      <c r="E71" s="1" t="s">
        <v>48</v>
      </c>
      <c r="F71" s="31"/>
      <c r="G71" s="54">
        <v>0.51094696969696818</v>
      </c>
      <c r="H71" s="31"/>
      <c r="M71" s="15"/>
      <c r="N71" s="15"/>
      <c r="O71" s="15"/>
      <c r="P71" s="15"/>
      <c r="Q71" s="15"/>
      <c r="R71" s="16"/>
      <c r="S71" s="16"/>
    </row>
    <row r="72" spans="1:19" s="2" customFormat="1" ht="13.8" x14ac:dyDescent="0.3">
      <c r="A72" s="1" t="s">
        <v>77</v>
      </c>
      <c r="C72" s="33">
        <f t="shared" si="7"/>
        <v>30</v>
      </c>
      <c r="E72" s="1" t="s">
        <v>78</v>
      </c>
      <c r="G72" s="53">
        <v>-14.348989898989879</v>
      </c>
      <c r="M72" s="15"/>
      <c r="N72" s="15"/>
      <c r="O72" s="15"/>
      <c r="P72" s="15"/>
      <c r="Q72" s="15"/>
      <c r="R72" s="16"/>
      <c r="S72" s="16"/>
    </row>
    <row r="73" spans="1:19" s="2" customFormat="1" ht="13.8" x14ac:dyDescent="0.3">
      <c r="A73" s="1" t="s">
        <v>80</v>
      </c>
      <c r="C73" s="33">
        <f t="shared" si="7"/>
        <v>20</v>
      </c>
      <c r="E73" s="1" t="s">
        <v>79</v>
      </c>
      <c r="G73" s="53">
        <v>150</v>
      </c>
      <c r="M73" s="15"/>
      <c r="N73" s="15"/>
      <c r="O73" s="15"/>
      <c r="P73" s="15"/>
      <c r="Q73" s="15"/>
      <c r="R73" s="16"/>
      <c r="S73" s="16"/>
    </row>
    <row r="74" spans="1:19" s="2" customFormat="1" ht="13.8" x14ac:dyDescent="0.3">
      <c r="M74" s="15"/>
      <c r="N74" s="15"/>
      <c r="O74" s="15"/>
      <c r="P74" s="15"/>
      <c r="Q74" s="15"/>
      <c r="R74" s="16"/>
      <c r="S74" s="16"/>
    </row>
    <row r="75" spans="1:19" s="2" customFormat="1" ht="13.8" x14ac:dyDescent="0.3">
      <c r="M75" s="15"/>
      <c r="N75" s="15"/>
      <c r="O75" s="15"/>
      <c r="P75" s="15"/>
      <c r="Q75" s="15"/>
      <c r="R75" s="16"/>
      <c r="S75" s="16"/>
    </row>
    <row r="76" spans="1:19" s="2" customFormat="1" ht="13.8" x14ac:dyDescent="0.3">
      <c r="M76" s="15"/>
      <c r="N76" s="15"/>
      <c r="O76" s="15"/>
      <c r="P76" s="15"/>
      <c r="Q76" s="15"/>
      <c r="R76" s="16"/>
      <c r="S76" s="16"/>
    </row>
    <row r="77" spans="1:19" s="2" customFormat="1" ht="13.8" x14ac:dyDescent="0.3">
      <c r="M77" s="15"/>
      <c r="N77" s="15"/>
      <c r="O77" s="15"/>
      <c r="P77" s="15"/>
      <c r="Q77" s="15"/>
      <c r="R77" s="16"/>
      <c r="S77" s="16"/>
    </row>
    <row r="78" spans="1:19" s="2" customFormat="1" ht="13.8" x14ac:dyDescent="0.3">
      <c r="I78" s="51"/>
      <c r="M78" s="15"/>
      <c r="N78" s="15"/>
      <c r="O78" s="15"/>
      <c r="P78" s="15"/>
      <c r="Q78" s="15"/>
      <c r="R78" s="16"/>
      <c r="S78" s="16"/>
    </row>
    <row r="79" spans="1:19" s="2" customFormat="1" ht="13.8" x14ac:dyDescent="0.3">
      <c r="I79" s="51"/>
      <c r="M79" s="15"/>
      <c r="N79" s="15"/>
      <c r="O79" s="15"/>
      <c r="P79" s="15"/>
      <c r="Q79" s="15"/>
      <c r="R79" s="16"/>
      <c r="S79" s="16"/>
    </row>
    <row r="80" spans="1:19" s="2" customFormat="1" ht="13.8" x14ac:dyDescent="0.3">
      <c r="I80" s="51"/>
      <c r="M80" s="15"/>
      <c r="N80" s="15"/>
      <c r="O80" s="15"/>
      <c r="P80" s="15"/>
      <c r="Q80" s="15"/>
      <c r="R80" s="16"/>
      <c r="S80" s="16"/>
    </row>
    <row r="81" spans="8:19" s="2" customFormat="1" ht="13.8" x14ac:dyDescent="0.3">
      <c r="I81" s="51"/>
      <c r="M81" s="15"/>
      <c r="N81" s="15"/>
      <c r="O81" s="15"/>
      <c r="P81" s="15"/>
      <c r="Q81" s="15"/>
      <c r="R81" s="16"/>
      <c r="S81" s="16"/>
    </row>
    <row r="82" spans="8:19" s="2" customFormat="1" ht="13.8" x14ac:dyDescent="0.3">
      <c r="M82" s="15"/>
      <c r="N82" s="15"/>
      <c r="O82" s="15"/>
      <c r="P82" s="15"/>
      <c r="Q82" s="15"/>
      <c r="R82" s="16"/>
      <c r="S82" s="16"/>
    </row>
    <row r="83" spans="8:19" s="2" customFormat="1" ht="13.8" x14ac:dyDescent="0.3">
      <c r="H83" s="51"/>
      <c r="M83" s="15"/>
      <c r="N83" s="15"/>
      <c r="O83" s="15"/>
      <c r="P83" s="15"/>
      <c r="Q83" s="15"/>
      <c r="R83" s="16"/>
      <c r="S83" s="16"/>
    </row>
    <row r="84" spans="8:19" s="2" customFormat="1" ht="13.8" x14ac:dyDescent="0.3">
      <c r="M84" s="15"/>
      <c r="N84" s="15"/>
      <c r="O84" s="15"/>
      <c r="P84" s="15"/>
      <c r="Q84" s="15"/>
      <c r="R84" s="16"/>
      <c r="S84" s="16"/>
    </row>
    <row r="85" spans="8:19" s="2" customFormat="1" ht="13.8" x14ac:dyDescent="0.3">
      <c r="M85" s="15"/>
      <c r="N85" s="15"/>
      <c r="O85" s="15"/>
      <c r="P85" s="15"/>
      <c r="Q85" s="15"/>
      <c r="R85" s="16"/>
      <c r="S85" s="16"/>
    </row>
    <row r="86" spans="8:19" s="2" customFormat="1" ht="13.8" x14ac:dyDescent="0.3">
      <c r="M86" s="15"/>
      <c r="N86" s="15"/>
      <c r="O86" s="15"/>
      <c r="P86" s="15"/>
      <c r="Q86" s="15"/>
      <c r="R86" s="16"/>
      <c r="S86" s="16"/>
    </row>
    <row r="87" spans="8:19" s="2" customFormat="1" ht="13.8" x14ac:dyDescent="0.3">
      <c r="M87" s="15"/>
      <c r="N87" s="15"/>
      <c r="O87" s="15"/>
      <c r="P87" s="15"/>
      <c r="Q87" s="15"/>
      <c r="R87" s="16"/>
      <c r="S87" s="16"/>
    </row>
    <row r="88" spans="8:19" s="2" customFormat="1" ht="13.8" x14ac:dyDescent="0.3">
      <c r="M88" s="15"/>
      <c r="N88" s="15"/>
      <c r="O88" s="15"/>
      <c r="P88" s="15"/>
      <c r="Q88" s="15"/>
      <c r="R88" s="16"/>
      <c r="S88" s="16"/>
    </row>
    <row r="89" spans="8:19" s="2" customFormat="1" ht="13.8" x14ac:dyDescent="0.3">
      <c r="M89" s="15"/>
      <c r="N89" s="15"/>
      <c r="O89" s="15"/>
      <c r="P89" s="15"/>
      <c r="Q89" s="15"/>
      <c r="R89" s="16"/>
      <c r="S89" s="16"/>
    </row>
    <row r="90" spans="8:19" s="2" customFormat="1" ht="13.8" x14ac:dyDescent="0.3">
      <c r="M90" s="15"/>
      <c r="N90" s="15"/>
      <c r="O90" s="15"/>
      <c r="P90" s="15"/>
      <c r="Q90" s="15"/>
      <c r="R90" s="16"/>
      <c r="S90" s="16"/>
    </row>
    <row r="91" spans="8:19" s="2" customFormat="1" ht="13.8" x14ac:dyDescent="0.3">
      <c r="M91" s="15"/>
      <c r="N91" s="15"/>
      <c r="O91" s="15"/>
      <c r="P91" s="15"/>
      <c r="Q91" s="15"/>
      <c r="R91" s="16"/>
      <c r="S91" s="16"/>
    </row>
    <row r="92" spans="8:19" s="2" customFormat="1" ht="13.8" x14ac:dyDescent="0.3">
      <c r="M92" s="15"/>
      <c r="N92" s="15"/>
      <c r="O92" s="15"/>
      <c r="P92" s="15"/>
      <c r="Q92" s="15"/>
      <c r="R92" s="16"/>
      <c r="S92" s="16"/>
    </row>
    <row r="93" spans="8:19" s="2" customFormat="1" ht="13.8" x14ac:dyDescent="0.3">
      <c r="M93" s="15"/>
      <c r="N93" s="15"/>
      <c r="O93" s="15"/>
      <c r="P93" s="15"/>
      <c r="Q93" s="15"/>
      <c r="R93" s="16"/>
      <c r="S93" s="16"/>
    </row>
    <row r="94" spans="8:19" s="2" customFormat="1" ht="13.8" x14ac:dyDescent="0.3">
      <c r="M94" s="15"/>
      <c r="N94" s="15"/>
      <c r="O94" s="15"/>
      <c r="P94" s="15"/>
      <c r="Q94" s="15"/>
      <c r="R94" s="16"/>
      <c r="S94" s="16"/>
    </row>
    <row r="95" spans="8:19" s="2" customFormat="1" ht="13.8" x14ac:dyDescent="0.3">
      <c r="M95" s="15"/>
      <c r="N95" s="15"/>
      <c r="O95" s="15"/>
      <c r="P95" s="15"/>
      <c r="Q95" s="15"/>
      <c r="R95" s="16"/>
      <c r="S95" s="16"/>
    </row>
    <row r="96" spans="8:19" s="2" customFormat="1" ht="13.8" x14ac:dyDescent="0.3">
      <c r="M96" s="15"/>
      <c r="N96" s="15"/>
      <c r="O96" s="15"/>
      <c r="P96" s="15"/>
      <c r="Q96" s="15"/>
      <c r="R96" s="16"/>
      <c r="S96" s="16"/>
    </row>
    <row r="97" spans="3:19" s="2" customFormat="1" ht="13.8" x14ac:dyDescent="0.3">
      <c r="C97" s="3" t="s">
        <v>65</v>
      </c>
      <c r="D97" s="48" t="str">
        <f>ROUND(G68,8)&amp;"x⁵ + "&amp;ROUND(G69,6)&amp;"x⁴ + "&amp;ROUND(G70,4)&amp;"x³ + "&amp;ROUND(G71,3)&amp;"x² + "&amp;ROUND(G72,3)&amp;"x + "&amp;ROUND(G73,3)</f>
        <v>-0.00000014x⁵ + 0.000056x⁴ + -0.008x³ + 0.511x² + -14.349x + 150</v>
      </c>
      <c r="M97" s="15"/>
      <c r="N97" s="15"/>
      <c r="O97" s="15"/>
      <c r="P97" s="15"/>
      <c r="Q97" s="15"/>
      <c r="R97" s="16"/>
      <c r="S97" s="16"/>
    </row>
    <row r="98" spans="3:19" s="2" customFormat="1" ht="13.8" x14ac:dyDescent="0.3">
      <c r="C98" s="17"/>
      <c r="D98" s="17"/>
      <c r="E98" s="17"/>
      <c r="F98" s="17"/>
      <c r="G98" s="17"/>
      <c r="H98" s="17"/>
      <c r="I98" s="17"/>
      <c r="M98" s="15"/>
      <c r="N98" s="15"/>
      <c r="O98" s="15"/>
      <c r="P98" s="15"/>
      <c r="Q98" s="15"/>
      <c r="R98" s="16"/>
      <c r="S98" s="16"/>
    </row>
    <row r="99" spans="3:19" s="2" customFormat="1" ht="13.8" x14ac:dyDescent="0.3">
      <c r="M99" s="15"/>
      <c r="N99" s="15"/>
      <c r="O99" s="15"/>
      <c r="P99" s="15"/>
      <c r="Q99" s="15"/>
      <c r="R99" s="16"/>
      <c r="S99" s="16"/>
    </row>
    <row r="100" spans="3:19" s="2" customFormat="1" ht="13.8" x14ac:dyDescent="0.3">
      <c r="M100" s="15"/>
      <c r="N100" s="15"/>
      <c r="O100" s="15"/>
      <c r="P100" s="15"/>
      <c r="Q100" s="15"/>
      <c r="R100" s="16"/>
      <c r="S100" s="16"/>
    </row>
    <row r="101" spans="3:19" s="2" customFormat="1" ht="13.8" x14ac:dyDescent="0.3">
      <c r="M101" s="15"/>
      <c r="N101" s="15"/>
      <c r="O101" s="15"/>
      <c r="P101" s="15"/>
      <c r="Q101" s="15"/>
      <c r="R101" s="16"/>
      <c r="S101" s="16"/>
    </row>
    <row r="102" spans="3:19" s="2" customFormat="1" ht="13.8" x14ac:dyDescent="0.3">
      <c r="M102" s="15"/>
      <c r="N102" s="15"/>
      <c r="O102" s="15"/>
      <c r="P102" s="15"/>
      <c r="Q102" s="15"/>
      <c r="R102" s="16"/>
      <c r="S102" s="16"/>
    </row>
    <row r="103" spans="3:19" s="2" customFormat="1" ht="13.8" x14ac:dyDescent="0.3">
      <c r="M103" s="15"/>
      <c r="N103" s="15"/>
      <c r="O103" s="15"/>
      <c r="P103" s="15"/>
      <c r="Q103" s="15"/>
      <c r="R103" s="16"/>
      <c r="S103" s="16"/>
    </row>
    <row r="104" spans="3:19" s="2" customFormat="1" ht="13.8" x14ac:dyDescent="0.3">
      <c r="M104" s="15"/>
      <c r="N104" s="15"/>
      <c r="O104" s="15"/>
      <c r="P104" s="15"/>
      <c r="Q104" s="15"/>
      <c r="R104" s="16"/>
      <c r="S104" s="16"/>
    </row>
    <row r="105" spans="3:19" s="2" customFormat="1" ht="13.8" x14ac:dyDescent="0.3">
      <c r="M105" s="15"/>
      <c r="N105" s="15"/>
      <c r="O105" s="15"/>
      <c r="P105" s="15"/>
      <c r="Q105" s="15"/>
      <c r="R105" s="16"/>
      <c r="S105" s="16"/>
    </row>
    <row r="106" spans="3:19" s="2" customFormat="1" ht="13.8" x14ac:dyDescent="0.3">
      <c r="M106" s="15"/>
      <c r="N106" s="15"/>
      <c r="O106" s="15"/>
      <c r="P106" s="15"/>
      <c r="Q106" s="15"/>
      <c r="R106" s="16"/>
      <c r="S106" s="16"/>
    </row>
    <row r="107" spans="3:19" s="2" customFormat="1" ht="13.8" x14ac:dyDescent="0.3">
      <c r="M107" s="15"/>
      <c r="N107" s="15"/>
      <c r="O107" s="15"/>
      <c r="P107" s="15"/>
      <c r="Q107" s="15"/>
      <c r="R107" s="16"/>
      <c r="S107" s="16"/>
    </row>
    <row r="108" spans="3:19" s="2" customFormat="1" ht="13.8" x14ac:dyDescent="0.3">
      <c r="M108" s="15"/>
      <c r="N108" s="15"/>
      <c r="O108" s="15"/>
      <c r="P108" s="15"/>
      <c r="Q108" s="15"/>
      <c r="R108" s="16"/>
      <c r="S108" s="16"/>
    </row>
    <row r="109" spans="3:19" s="2" customFormat="1" ht="13.8" x14ac:dyDescent="0.3">
      <c r="M109" s="15"/>
      <c r="N109" s="15"/>
      <c r="O109" s="15"/>
      <c r="P109" s="15"/>
      <c r="Q109" s="15"/>
      <c r="R109" s="16"/>
      <c r="S109" s="16"/>
    </row>
    <row r="110" spans="3:19" s="2" customFormat="1" ht="13.8" x14ac:dyDescent="0.3">
      <c r="M110" s="15"/>
      <c r="N110" s="15"/>
      <c r="O110" s="15"/>
      <c r="P110" s="15"/>
      <c r="Q110" s="15"/>
      <c r="R110" s="16"/>
      <c r="S110" s="16"/>
    </row>
    <row r="111" spans="3:19" s="2" customFormat="1" ht="13.8" x14ac:dyDescent="0.3">
      <c r="M111" s="15"/>
      <c r="N111" s="15"/>
      <c r="O111" s="15"/>
      <c r="P111" s="15"/>
      <c r="Q111" s="15"/>
      <c r="R111" s="16"/>
      <c r="S111" s="16"/>
    </row>
    <row r="112" spans="3:19" s="2" customFormat="1" ht="13.8" x14ac:dyDescent="0.3">
      <c r="M112" s="15"/>
      <c r="N112" s="15"/>
      <c r="O112" s="15"/>
      <c r="P112" s="15"/>
      <c r="Q112" s="15"/>
      <c r="R112" s="16"/>
      <c r="S112" s="16"/>
    </row>
    <row r="113" spans="13:19" s="2" customFormat="1" ht="13.8" x14ac:dyDescent="0.3">
      <c r="M113" s="15"/>
      <c r="N113" s="15"/>
      <c r="O113" s="15"/>
      <c r="P113" s="15"/>
      <c r="Q113" s="15"/>
      <c r="R113" s="16"/>
      <c r="S113" s="16"/>
    </row>
    <row r="114" spans="13:19" s="2" customFormat="1" ht="13.8" x14ac:dyDescent="0.3">
      <c r="M114" s="15"/>
      <c r="N114" s="15"/>
      <c r="O114" s="15"/>
      <c r="P114" s="15"/>
      <c r="Q114" s="15"/>
      <c r="R114" s="16"/>
      <c r="S114" s="16"/>
    </row>
    <row r="115" spans="13:19" s="2" customFormat="1" ht="13.8" x14ac:dyDescent="0.3">
      <c r="M115" s="15"/>
      <c r="N115" s="15"/>
      <c r="O115" s="15"/>
      <c r="P115" s="15"/>
      <c r="Q115" s="15"/>
      <c r="R115" s="16"/>
      <c r="S115" s="16"/>
    </row>
    <row r="116" spans="13:19" s="2" customFormat="1" ht="13.8" x14ac:dyDescent="0.3">
      <c r="M116" s="15"/>
      <c r="N116" s="15"/>
      <c r="O116" s="15"/>
      <c r="P116" s="15"/>
      <c r="Q116" s="15"/>
      <c r="R116" s="16"/>
      <c r="S116" s="16"/>
    </row>
    <row r="117" spans="13:19" s="2" customFormat="1" ht="13.8" x14ac:dyDescent="0.3">
      <c r="M117" s="15"/>
      <c r="N117" s="15"/>
      <c r="O117" s="15"/>
      <c r="P117" s="15"/>
      <c r="Q117" s="15"/>
      <c r="R117" s="16"/>
      <c r="S117" s="16"/>
    </row>
    <row r="118" spans="13:19" s="2" customFormat="1" ht="13.8" x14ac:dyDescent="0.3">
      <c r="M118" s="15"/>
      <c r="N118" s="15"/>
      <c r="O118" s="15"/>
      <c r="P118" s="15"/>
      <c r="Q118" s="15"/>
      <c r="R118" s="16"/>
      <c r="S118" s="16"/>
    </row>
    <row r="119" spans="13:19" s="2" customFormat="1" ht="13.8" x14ac:dyDescent="0.3">
      <c r="M119" s="15"/>
      <c r="N119" s="15"/>
      <c r="O119" s="15"/>
      <c r="P119" s="15"/>
      <c r="Q119" s="15"/>
      <c r="R119" s="16"/>
      <c r="S119" s="16"/>
    </row>
    <row r="120" spans="13:19" s="2" customFormat="1" ht="13.8" x14ac:dyDescent="0.3">
      <c r="M120" s="15"/>
      <c r="N120" s="15"/>
      <c r="O120" s="15"/>
      <c r="P120" s="15"/>
      <c r="Q120" s="15"/>
      <c r="R120" s="16"/>
      <c r="S120" s="16"/>
    </row>
    <row r="121" spans="13:19" s="2" customFormat="1" ht="13.8" x14ac:dyDescent="0.3">
      <c r="M121" s="15"/>
      <c r="N121" s="15"/>
      <c r="O121" s="15"/>
      <c r="P121" s="15"/>
      <c r="Q121" s="15"/>
      <c r="R121" s="16"/>
      <c r="S121" s="16"/>
    </row>
    <row r="122" spans="13:19" s="2" customFormat="1" ht="13.8" x14ac:dyDescent="0.3">
      <c r="M122" s="15"/>
      <c r="N122" s="15"/>
      <c r="O122" s="15"/>
      <c r="P122" s="15"/>
      <c r="Q122" s="15"/>
      <c r="R122" s="16"/>
      <c r="S122" s="16"/>
    </row>
    <row r="123" spans="13:19" s="2" customFormat="1" ht="13.8" x14ac:dyDescent="0.3">
      <c r="M123" s="15"/>
      <c r="N123" s="15"/>
      <c r="O123" s="15"/>
      <c r="P123" s="15"/>
      <c r="Q123" s="15"/>
      <c r="R123" s="16"/>
      <c r="S123" s="16"/>
    </row>
    <row r="124" spans="13:19" s="2" customFormat="1" ht="13.8" x14ac:dyDescent="0.3">
      <c r="M124" s="15"/>
      <c r="N124" s="15"/>
      <c r="O124" s="15"/>
      <c r="P124" s="15"/>
      <c r="Q124" s="15"/>
      <c r="R124" s="16"/>
      <c r="S124" s="16"/>
    </row>
    <row r="125" spans="13:19" s="2" customFormat="1" ht="13.8" x14ac:dyDescent="0.3">
      <c r="M125" s="15"/>
      <c r="N125" s="15"/>
      <c r="O125" s="15"/>
      <c r="P125" s="15"/>
      <c r="Q125" s="15"/>
      <c r="R125" s="16"/>
      <c r="S125" s="16"/>
    </row>
    <row r="126" spans="13:19" s="2" customFormat="1" ht="13.8" x14ac:dyDescent="0.3">
      <c r="M126" s="15"/>
      <c r="N126" s="15"/>
      <c r="O126" s="15"/>
      <c r="P126" s="15"/>
      <c r="Q126" s="15"/>
      <c r="R126" s="16"/>
      <c r="S126" s="16"/>
    </row>
    <row r="127" spans="13:19" s="2" customFormat="1" ht="13.8" x14ac:dyDescent="0.3">
      <c r="M127" s="15"/>
      <c r="N127" s="15"/>
      <c r="O127" s="15"/>
      <c r="P127" s="15"/>
      <c r="Q127" s="15"/>
      <c r="R127" s="16"/>
      <c r="S127" s="16"/>
    </row>
    <row r="128" spans="13:19" s="2" customFormat="1" ht="13.8" x14ac:dyDescent="0.3">
      <c r="M128" s="15"/>
      <c r="N128" s="15"/>
      <c r="O128" s="15"/>
      <c r="P128" s="15"/>
      <c r="Q128" s="15"/>
      <c r="R128" s="16"/>
      <c r="S128" s="16"/>
    </row>
    <row r="129" spans="13:19" s="2" customFormat="1" ht="13.8" x14ac:dyDescent="0.3">
      <c r="M129" s="15"/>
      <c r="N129" s="15"/>
      <c r="O129" s="15"/>
      <c r="P129" s="15"/>
      <c r="Q129" s="15"/>
      <c r="R129" s="16"/>
      <c r="S129" s="16"/>
    </row>
    <row r="130" spans="13:19" s="2" customFormat="1" ht="13.8" x14ac:dyDescent="0.3">
      <c r="M130" s="15"/>
      <c r="N130" s="15"/>
      <c r="O130" s="15"/>
      <c r="P130" s="15"/>
      <c r="Q130" s="15"/>
      <c r="R130" s="16"/>
      <c r="S130" s="16"/>
    </row>
    <row r="131" spans="13:19" s="2" customFormat="1" ht="13.8" x14ac:dyDescent="0.3">
      <c r="M131" s="15"/>
      <c r="N131" s="15"/>
      <c r="O131" s="15"/>
      <c r="P131" s="15"/>
      <c r="Q131" s="15"/>
      <c r="R131" s="16"/>
      <c r="S131" s="16"/>
    </row>
    <row r="132" spans="13:19" s="2" customFormat="1" ht="13.8" x14ac:dyDescent="0.3">
      <c r="M132" s="15"/>
      <c r="N132" s="15"/>
      <c r="O132" s="15"/>
      <c r="P132" s="15"/>
      <c r="Q132" s="15"/>
      <c r="R132" s="16"/>
      <c r="S132" s="16"/>
    </row>
    <row r="133" spans="13:19" s="2" customFormat="1" ht="13.8" x14ac:dyDescent="0.3">
      <c r="M133" s="15"/>
      <c r="N133" s="15"/>
      <c r="O133" s="15"/>
      <c r="P133" s="15"/>
      <c r="Q133" s="15"/>
      <c r="R133" s="16"/>
      <c r="S133" s="16"/>
    </row>
    <row r="134" spans="13:19" s="2" customFormat="1" ht="13.8" x14ac:dyDescent="0.3">
      <c r="M134" s="15"/>
      <c r="N134" s="15"/>
      <c r="O134" s="15"/>
      <c r="P134" s="15"/>
      <c r="Q134" s="15"/>
      <c r="R134" s="16"/>
      <c r="S134" s="16"/>
    </row>
    <row r="135" spans="13:19" s="2" customFormat="1" ht="13.8" x14ac:dyDescent="0.3">
      <c r="M135" s="15"/>
      <c r="N135" s="15"/>
      <c r="O135" s="15"/>
      <c r="P135" s="15"/>
      <c r="Q135" s="15"/>
      <c r="R135" s="16"/>
      <c r="S135" s="16"/>
    </row>
    <row r="136" spans="13:19" s="2" customFormat="1" ht="13.8" x14ac:dyDescent="0.3">
      <c r="M136" s="15"/>
      <c r="N136" s="15"/>
      <c r="O136" s="15"/>
      <c r="P136" s="15"/>
      <c r="Q136" s="15"/>
      <c r="R136" s="16"/>
      <c r="S136" s="16"/>
    </row>
    <row r="137" spans="13:19" s="2" customFormat="1" ht="13.8" x14ac:dyDescent="0.3">
      <c r="M137" s="15"/>
      <c r="N137" s="15"/>
      <c r="O137" s="15"/>
      <c r="P137" s="15"/>
      <c r="Q137" s="15"/>
      <c r="R137" s="16"/>
      <c r="S137" s="16"/>
    </row>
    <row r="138" spans="13:19" s="2" customFormat="1" ht="13.8" x14ac:dyDescent="0.3">
      <c r="M138" s="15"/>
      <c r="N138" s="15"/>
      <c r="O138" s="15"/>
      <c r="P138" s="15"/>
      <c r="Q138" s="15"/>
      <c r="R138" s="16"/>
      <c r="S138" s="16"/>
    </row>
    <row r="139" spans="13:19" s="2" customFormat="1" ht="13.8" x14ac:dyDescent="0.3">
      <c r="M139" s="15"/>
      <c r="N139" s="15"/>
      <c r="O139" s="15"/>
      <c r="P139" s="15"/>
      <c r="Q139" s="15"/>
      <c r="R139" s="16"/>
      <c r="S139" s="16"/>
    </row>
    <row r="140" spans="13:19" s="2" customFormat="1" ht="13.8" x14ac:dyDescent="0.3">
      <c r="M140" s="15"/>
      <c r="N140" s="15"/>
      <c r="O140" s="15"/>
      <c r="P140" s="15"/>
      <c r="Q140" s="15"/>
      <c r="R140" s="16"/>
      <c r="S140" s="16"/>
    </row>
    <row r="141" spans="13:19" s="2" customFormat="1" ht="13.8" x14ac:dyDescent="0.3">
      <c r="M141" s="15"/>
      <c r="N141" s="15"/>
      <c r="O141" s="15"/>
      <c r="P141" s="15"/>
      <c r="Q141" s="15"/>
      <c r="R141" s="16"/>
      <c r="S141" s="16"/>
    </row>
    <row r="142" spans="13:19" s="2" customFormat="1" ht="13.8" x14ac:dyDescent="0.3">
      <c r="M142" s="15"/>
      <c r="N142" s="15"/>
      <c r="O142" s="15"/>
      <c r="P142" s="15"/>
      <c r="Q142" s="15"/>
      <c r="R142" s="16"/>
      <c r="S142" s="16"/>
    </row>
    <row r="143" spans="13:19" s="2" customFormat="1" ht="13.8" x14ac:dyDescent="0.3">
      <c r="M143" s="15"/>
      <c r="N143" s="15"/>
      <c r="O143" s="15"/>
      <c r="P143" s="15"/>
      <c r="Q143" s="15"/>
      <c r="R143" s="16"/>
      <c r="S143" s="16"/>
    </row>
    <row r="144" spans="13:19" s="2" customFormat="1" ht="13.8" x14ac:dyDescent="0.3">
      <c r="M144" s="15"/>
      <c r="N144" s="15"/>
      <c r="O144" s="15"/>
      <c r="P144" s="15"/>
      <c r="Q144" s="15"/>
      <c r="R144" s="16"/>
      <c r="S144" s="16"/>
    </row>
    <row r="145" spans="13:19" s="2" customFormat="1" ht="13.8" x14ac:dyDescent="0.3">
      <c r="M145" s="15"/>
      <c r="N145" s="15"/>
      <c r="O145" s="15"/>
      <c r="P145" s="15"/>
      <c r="Q145" s="15"/>
      <c r="R145" s="16"/>
      <c r="S145" s="16"/>
    </row>
    <row r="146" spans="13:19" s="2" customFormat="1" ht="13.8" x14ac:dyDescent="0.3">
      <c r="M146" s="15"/>
      <c r="N146" s="15"/>
      <c r="O146" s="15"/>
      <c r="P146" s="15"/>
      <c r="Q146" s="15"/>
      <c r="R146" s="16"/>
      <c r="S146" s="16"/>
    </row>
    <row r="147" spans="13:19" s="2" customFormat="1" ht="13.8" x14ac:dyDescent="0.3">
      <c r="M147" s="15"/>
      <c r="N147" s="15"/>
      <c r="O147" s="15"/>
      <c r="P147" s="15"/>
      <c r="Q147" s="15"/>
      <c r="R147" s="16"/>
      <c r="S147" s="16"/>
    </row>
    <row r="148" spans="13:19" s="2" customFormat="1" ht="13.8" x14ac:dyDescent="0.3">
      <c r="M148" s="15"/>
      <c r="N148" s="15"/>
      <c r="O148" s="15"/>
      <c r="P148" s="15"/>
      <c r="Q148" s="15"/>
      <c r="R148" s="16"/>
      <c r="S148" s="16"/>
    </row>
    <row r="149" spans="13:19" s="2" customFormat="1" ht="13.8" x14ac:dyDescent="0.3">
      <c r="M149" s="15"/>
      <c r="N149" s="15"/>
      <c r="O149" s="15"/>
      <c r="P149" s="15"/>
      <c r="Q149" s="15"/>
      <c r="R149" s="16"/>
      <c r="S149" s="16"/>
    </row>
    <row r="150" spans="13:19" s="2" customFormat="1" ht="13.8" x14ac:dyDescent="0.3">
      <c r="M150" s="15"/>
      <c r="N150" s="15"/>
      <c r="O150" s="15"/>
      <c r="P150" s="15"/>
      <c r="Q150" s="15"/>
      <c r="R150" s="16"/>
      <c r="S150" s="16"/>
    </row>
    <row r="151" spans="13:19" s="2" customFormat="1" ht="13.8" x14ac:dyDescent="0.3">
      <c r="M151" s="15"/>
      <c r="N151" s="15"/>
      <c r="O151" s="15"/>
      <c r="P151" s="15"/>
      <c r="Q151" s="15"/>
      <c r="R151" s="16"/>
      <c r="S151" s="16"/>
    </row>
    <row r="152" spans="13:19" s="2" customFormat="1" ht="13.8" x14ac:dyDescent="0.3">
      <c r="M152" s="15"/>
      <c r="N152" s="15"/>
      <c r="O152" s="15"/>
      <c r="P152" s="15"/>
      <c r="Q152" s="15"/>
      <c r="R152" s="16"/>
      <c r="S152" s="16"/>
    </row>
    <row r="153" spans="13:19" s="2" customFormat="1" ht="13.8" x14ac:dyDescent="0.3">
      <c r="M153" s="15"/>
      <c r="N153" s="15"/>
      <c r="O153" s="15"/>
      <c r="P153" s="15"/>
      <c r="Q153" s="15"/>
      <c r="R153" s="16"/>
      <c r="S153" s="16"/>
    </row>
    <row r="154" spans="13:19" s="2" customFormat="1" ht="13.8" x14ac:dyDescent="0.3">
      <c r="M154" s="15"/>
      <c r="N154" s="15"/>
      <c r="O154" s="15"/>
      <c r="P154" s="15"/>
      <c r="Q154" s="15"/>
      <c r="R154" s="16"/>
      <c r="S154" s="16"/>
    </row>
    <row r="155" spans="13:19" s="2" customFormat="1" ht="13.8" x14ac:dyDescent="0.3">
      <c r="M155" s="15"/>
      <c r="N155" s="15"/>
      <c r="O155" s="15"/>
      <c r="P155" s="15"/>
      <c r="Q155" s="15"/>
      <c r="R155" s="16"/>
      <c r="S155" s="16"/>
    </row>
    <row r="156" spans="13:19" s="2" customFormat="1" ht="13.8" x14ac:dyDescent="0.3">
      <c r="M156" s="15"/>
      <c r="N156" s="15"/>
      <c r="O156" s="15"/>
      <c r="P156" s="15"/>
      <c r="Q156" s="15"/>
      <c r="R156" s="16"/>
      <c r="S156" s="16"/>
    </row>
    <row r="157" spans="13:19" s="2" customFormat="1" ht="13.8" x14ac:dyDescent="0.3">
      <c r="M157" s="15"/>
      <c r="N157" s="15"/>
      <c r="O157" s="15"/>
      <c r="P157" s="15"/>
      <c r="Q157" s="15"/>
      <c r="R157" s="16"/>
      <c r="S157" s="16"/>
    </row>
    <row r="158" spans="13:19" s="2" customFormat="1" ht="13.8" x14ac:dyDescent="0.3">
      <c r="M158" s="15"/>
      <c r="N158" s="15"/>
      <c r="O158" s="15"/>
      <c r="P158" s="15"/>
      <c r="Q158" s="15"/>
      <c r="R158" s="16"/>
      <c r="S158" s="16"/>
    </row>
    <row r="159" spans="13:19" s="2" customFormat="1" ht="13.8" x14ac:dyDescent="0.3">
      <c r="M159" s="15"/>
      <c r="N159" s="15"/>
      <c r="O159" s="15"/>
      <c r="P159" s="15"/>
      <c r="Q159" s="15"/>
      <c r="R159" s="16"/>
      <c r="S159" s="16"/>
    </row>
    <row r="160" spans="13:19" s="2" customFormat="1" ht="13.8" x14ac:dyDescent="0.3">
      <c r="M160" s="15"/>
      <c r="N160" s="15"/>
      <c r="O160" s="15"/>
      <c r="P160" s="15"/>
      <c r="Q160" s="15"/>
      <c r="R160" s="16"/>
      <c r="S160" s="16"/>
    </row>
    <row r="161" spans="13:19" s="2" customFormat="1" ht="13.8" x14ac:dyDescent="0.3">
      <c r="M161" s="15"/>
      <c r="N161" s="15"/>
      <c r="O161" s="15"/>
      <c r="P161" s="15"/>
      <c r="Q161" s="15"/>
      <c r="R161" s="16"/>
      <c r="S161" s="16"/>
    </row>
    <row r="162" spans="13:19" s="2" customFormat="1" ht="13.8" x14ac:dyDescent="0.3">
      <c r="M162" s="15"/>
      <c r="N162" s="15"/>
      <c r="O162" s="15"/>
      <c r="P162" s="15"/>
      <c r="Q162" s="15"/>
      <c r="R162" s="16"/>
      <c r="S162" s="16"/>
    </row>
    <row r="163" spans="13:19" s="2" customFormat="1" ht="13.8" x14ac:dyDescent="0.3">
      <c r="M163" s="15"/>
      <c r="N163" s="15"/>
      <c r="O163" s="15"/>
      <c r="P163" s="15"/>
      <c r="Q163" s="15"/>
      <c r="R163" s="16"/>
      <c r="S163" s="16"/>
    </row>
    <row r="164" spans="13:19" s="2" customFormat="1" ht="13.8" x14ac:dyDescent="0.3">
      <c r="M164" s="15"/>
      <c r="N164" s="15"/>
      <c r="O164" s="15"/>
      <c r="P164" s="15"/>
      <c r="Q164" s="15"/>
      <c r="R164" s="16"/>
      <c r="S164" s="16"/>
    </row>
    <row r="165" spans="13:19" s="2" customFormat="1" ht="13.8" x14ac:dyDescent="0.3">
      <c r="M165" s="15"/>
      <c r="N165" s="15"/>
      <c r="O165" s="15"/>
      <c r="P165" s="15"/>
      <c r="Q165" s="15"/>
      <c r="R165" s="16"/>
      <c r="S165" s="16"/>
    </row>
    <row r="166" spans="13:19" s="2" customFormat="1" ht="13.8" x14ac:dyDescent="0.3">
      <c r="M166" s="15"/>
      <c r="N166" s="15"/>
      <c r="O166" s="15"/>
      <c r="P166" s="15"/>
      <c r="Q166" s="15"/>
      <c r="R166" s="16"/>
      <c r="S166" s="16"/>
    </row>
    <row r="167" spans="13:19" s="2" customFormat="1" ht="13.8" x14ac:dyDescent="0.3">
      <c r="M167" s="15"/>
      <c r="N167" s="15"/>
      <c r="O167" s="15"/>
      <c r="P167" s="15"/>
      <c r="Q167" s="15"/>
      <c r="R167" s="16"/>
      <c r="S167" s="16"/>
    </row>
    <row r="168" spans="13:19" s="2" customFormat="1" ht="13.8" x14ac:dyDescent="0.3">
      <c r="M168" s="15"/>
      <c r="N168" s="15"/>
      <c r="O168" s="15"/>
      <c r="P168" s="15"/>
      <c r="Q168" s="15"/>
      <c r="R168" s="16"/>
      <c r="S168" s="16"/>
    </row>
    <row r="169" spans="13:19" s="2" customFormat="1" ht="13.8" x14ac:dyDescent="0.3">
      <c r="M169" s="15"/>
      <c r="N169" s="15"/>
      <c r="O169" s="15"/>
      <c r="P169" s="15"/>
      <c r="Q169" s="15"/>
      <c r="R169" s="16"/>
      <c r="S169" s="16"/>
    </row>
    <row r="170" spans="13:19" s="2" customFormat="1" ht="13.8" x14ac:dyDescent="0.3">
      <c r="M170" s="15"/>
      <c r="N170" s="15"/>
      <c r="O170" s="15"/>
      <c r="P170" s="15"/>
      <c r="Q170" s="15"/>
      <c r="R170" s="16"/>
      <c r="S170" s="16"/>
    </row>
    <row r="171" spans="13:19" s="2" customFormat="1" ht="13.8" x14ac:dyDescent="0.3">
      <c r="M171" s="15"/>
      <c r="N171" s="15"/>
      <c r="O171" s="15"/>
      <c r="P171" s="15"/>
      <c r="Q171" s="15"/>
      <c r="R171" s="16"/>
      <c r="S171" s="16"/>
    </row>
    <row r="172" spans="13:19" s="2" customFormat="1" ht="13.8" x14ac:dyDescent="0.3">
      <c r="M172" s="15"/>
      <c r="N172" s="15"/>
      <c r="O172" s="15"/>
      <c r="P172" s="15"/>
      <c r="Q172" s="15"/>
      <c r="R172" s="16"/>
      <c r="S172" s="16"/>
    </row>
    <row r="173" spans="13:19" s="2" customFormat="1" ht="13.8" x14ac:dyDescent="0.3">
      <c r="M173" s="15"/>
      <c r="N173" s="15"/>
      <c r="O173" s="15"/>
      <c r="P173" s="15"/>
      <c r="Q173" s="15"/>
      <c r="R173" s="16"/>
      <c r="S173" s="16"/>
    </row>
    <row r="174" spans="13:19" s="2" customFormat="1" ht="13.8" x14ac:dyDescent="0.3">
      <c r="M174" s="15"/>
      <c r="N174" s="15"/>
      <c r="O174" s="15"/>
      <c r="P174" s="15"/>
      <c r="Q174" s="15"/>
      <c r="R174" s="16"/>
      <c r="S174" s="16"/>
    </row>
    <row r="175" spans="13:19" s="2" customFormat="1" ht="13.8" x14ac:dyDescent="0.3">
      <c r="M175" s="15"/>
      <c r="N175" s="15"/>
      <c r="O175" s="15"/>
      <c r="P175" s="15"/>
      <c r="Q175" s="15"/>
      <c r="R175" s="16"/>
      <c r="S175" s="16"/>
    </row>
    <row r="176" spans="13:19" s="2" customFormat="1" ht="13.8" x14ac:dyDescent="0.3">
      <c r="M176" s="15"/>
      <c r="N176" s="15"/>
      <c r="O176" s="15"/>
      <c r="P176" s="15"/>
      <c r="Q176" s="15"/>
      <c r="R176" s="16"/>
      <c r="S176" s="16"/>
    </row>
    <row r="177" spans="13:19" s="2" customFormat="1" ht="13.8" x14ac:dyDescent="0.3">
      <c r="M177" s="15"/>
      <c r="N177" s="15"/>
      <c r="O177" s="15"/>
      <c r="P177" s="15"/>
      <c r="Q177" s="15"/>
      <c r="R177" s="16"/>
      <c r="S177" s="16"/>
    </row>
    <row r="178" spans="13:19" s="2" customFormat="1" ht="13.8" x14ac:dyDescent="0.3">
      <c r="M178" s="15"/>
      <c r="N178" s="15"/>
      <c r="O178" s="15"/>
      <c r="P178" s="15"/>
      <c r="Q178" s="15"/>
      <c r="R178" s="16"/>
      <c r="S178" s="16"/>
    </row>
    <row r="179" spans="13:19" s="2" customFormat="1" ht="13.8" x14ac:dyDescent="0.3">
      <c r="M179" s="15"/>
      <c r="N179" s="15"/>
      <c r="O179" s="15"/>
      <c r="P179" s="15"/>
      <c r="Q179" s="15"/>
      <c r="R179" s="16"/>
      <c r="S179" s="16"/>
    </row>
    <row r="180" spans="13:19" s="2" customFormat="1" ht="13.8" x14ac:dyDescent="0.3">
      <c r="M180" s="15"/>
      <c r="N180" s="15"/>
      <c r="O180" s="15"/>
      <c r="P180" s="15"/>
      <c r="Q180" s="15"/>
      <c r="R180" s="16"/>
      <c r="S180" s="16"/>
    </row>
    <row r="181" spans="13:19" s="2" customFormat="1" ht="13.8" x14ac:dyDescent="0.3">
      <c r="M181" s="15"/>
      <c r="N181" s="15"/>
      <c r="O181" s="15"/>
      <c r="P181" s="15"/>
      <c r="Q181" s="15"/>
      <c r="R181" s="16"/>
      <c r="S181" s="16"/>
    </row>
    <row r="182" spans="13:19" s="2" customFormat="1" ht="13.8" x14ac:dyDescent="0.3">
      <c r="M182" s="15"/>
      <c r="N182" s="15"/>
      <c r="O182" s="15"/>
      <c r="P182" s="15"/>
      <c r="Q182" s="15"/>
      <c r="R182" s="16"/>
      <c r="S182" s="16"/>
    </row>
    <row r="183" spans="13:19" s="2" customFormat="1" ht="13.8" x14ac:dyDescent="0.3">
      <c r="M183" s="15"/>
      <c r="N183" s="15"/>
      <c r="O183" s="15"/>
      <c r="P183" s="15"/>
      <c r="Q183" s="15"/>
      <c r="R183" s="16"/>
      <c r="S183" s="16"/>
    </row>
    <row r="184" spans="13:19" s="2" customFormat="1" ht="13.8" x14ac:dyDescent="0.3">
      <c r="M184" s="15"/>
      <c r="N184" s="15"/>
      <c r="O184" s="15"/>
      <c r="P184" s="15"/>
      <c r="Q184" s="15"/>
      <c r="R184" s="16"/>
      <c r="S184" s="16"/>
    </row>
    <row r="185" spans="13:19" s="2" customFormat="1" ht="13.8" x14ac:dyDescent="0.3">
      <c r="M185" s="15"/>
      <c r="N185" s="15"/>
      <c r="O185" s="15"/>
      <c r="P185" s="15"/>
      <c r="Q185" s="15"/>
      <c r="R185" s="16"/>
      <c r="S185" s="16"/>
    </row>
    <row r="186" spans="13:19" s="2" customFormat="1" ht="13.8" x14ac:dyDescent="0.3">
      <c r="M186" s="15"/>
      <c r="N186" s="15"/>
      <c r="O186" s="15"/>
      <c r="P186" s="15"/>
      <c r="Q186" s="15"/>
      <c r="R186" s="16"/>
      <c r="S186" s="16"/>
    </row>
    <row r="187" spans="13:19" s="2" customFormat="1" ht="13.8" x14ac:dyDescent="0.3">
      <c r="M187" s="15"/>
      <c r="N187" s="15"/>
      <c r="O187" s="15"/>
      <c r="P187" s="15"/>
      <c r="Q187" s="15"/>
      <c r="R187" s="16"/>
      <c r="S187" s="16"/>
    </row>
    <row r="188" spans="13:19" s="2" customFormat="1" ht="13.8" x14ac:dyDescent="0.3">
      <c r="M188" s="15"/>
      <c r="N188" s="15"/>
      <c r="O188" s="15"/>
      <c r="P188" s="15"/>
      <c r="Q188" s="15"/>
      <c r="R188" s="16"/>
      <c r="S188" s="16"/>
    </row>
    <row r="189" spans="13:19" s="2" customFormat="1" ht="13.8" x14ac:dyDescent="0.3">
      <c r="M189" s="15"/>
      <c r="N189" s="15"/>
      <c r="O189" s="15"/>
      <c r="P189" s="15"/>
      <c r="Q189" s="15"/>
      <c r="R189" s="16"/>
      <c r="S189" s="16"/>
    </row>
    <row r="190" spans="13:19" s="2" customFormat="1" ht="13.8" x14ac:dyDescent="0.3">
      <c r="M190" s="15"/>
      <c r="N190" s="15"/>
      <c r="O190" s="15"/>
      <c r="P190" s="15"/>
      <c r="Q190" s="15"/>
      <c r="R190" s="16"/>
      <c r="S190" s="16"/>
    </row>
    <row r="191" spans="13:19" s="2" customFormat="1" ht="13.8" x14ac:dyDescent="0.3">
      <c r="M191" s="15"/>
      <c r="N191" s="15"/>
      <c r="O191" s="15"/>
      <c r="P191" s="15"/>
      <c r="Q191" s="15"/>
      <c r="R191" s="16"/>
      <c r="S191" s="16"/>
    </row>
    <row r="192" spans="13:19" s="2" customFormat="1" ht="13.8" x14ac:dyDescent="0.3">
      <c r="M192" s="15"/>
      <c r="N192" s="15"/>
      <c r="O192" s="15"/>
      <c r="P192" s="15"/>
      <c r="Q192" s="15"/>
      <c r="R192" s="16"/>
      <c r="S192" s="16"/>
    </row>
    <row r="193" spans="13:19" s="2" customFormat="1" ht="13.8" x14ac:dyDescent="0.3">
      <c r="M193" s="15"/>
      <c r="N193" s="15"/>
      <c r="O193" s="15"/>
      <c r="P193" s="15"/>
      <c r="Q193" s="15"/>
      <c r="R193" s="16"/>
      <c r="S193" s="16"/>
    </row>
    <row r="194" spans="13:19" s="2" customFormat="1" ht="13.8" x14ac:dyDescent="0.3">
      <c r="M194" s="15"/>
      <c r="N194" s="15"/>
      <c r="O194" s="15"/>
      <c r="P194" s="15"/>
      <c r="Q194" s="15"/>
      <c r="R194" s="16"/>
      <c r="S194" s="16"/>
    </row>
    <row r="195" spans="13:19" s="2" customFormat="1" ht="13.8" x14ac:dyDescent="0.3">
      <c r="M195" s="15"/>
      <c r="N195" s="15"/>
      <c r="O195" s="15"/>
      <c r="P195" s="15"/>
      <c r="Q195" s="15"/>
      <c r="R195" s="16"/>
      <c r="S195" s="16"/>
    </row>
    <row r="196" spans="13:19" s="2" customFormat="1" ht="13.8" x14ac:dyDescent="0.3">
      <c r="M196" s="15"/>
      <c r="N196" s="15"/>
      <c r="O196" s="15"/>
      <c r="P196" s="15"/>
      <c r="Q196" s="15"/>
      <c r="R196" s="16"/>
      <c r="S196" s="16"/>
    </row>
    <row r="197" spans="13:19" s="2" customFormat="1" ht="13.8" x14ac:dyDescent="0.3">
      <c r="M197" s="15"/>
      <c r="N197" s="15"/>
      <c r="O197" s="15"/>
      <c r="P197" s="15"/>
      <c r="Q197" s="15"/>
      <c r="R197" s="16"/>
      <c r="S197" s="16"/>
    </row>
    <row r="198" spans="13:19" s="2" customFormat="1" ht="13.8" x14ac:dyDescent="0.3">
      <c r="M198" s="15"/>
      <c r="N198" s="15"/>
      <c r="O198" s="15"/>
      <c r="P198" s="15"/>
      <c r="Q198" s="15"/>
      <c r="R198" s="16"/>
      <c r="S198" s="16"/>
    </row>
    <row r="199" spans="13:19" s="2" customFormat="1" ht="13.8" x14ac:dyDescent="0.3">
      <c r="M199" s="15"/>
      <c r="N199" s="15"/>
      <c r="O199" s="15"/>
      <c r="P199" s="15"/>
      <c r="Q199" s="15"/>
      <c r="R199" s="16"/>
      <c r="S199" s="16"/>
    </row>
    <row r="200" spans="13:19" s="2" customFormat="1" ht="13.8" x14ac:dyDescent="0.3">
      <c r="M200" s="15"/>
      <c r="N200" s="15"/>
      <c r="O200" s="15"/>
      <c r="P200" s="15"/>
      <c r="Q200" s="15"/>
      <c r="R200" s="16"/>
      <c r="S200" s="16"/>
    </row>
    <row r="201" spans="13:19" s="2" customFormat="1" ht="13.8" x14ac:dyDescent="0.3">
      <c r="M201" s="15"/>
      <c r="N201" s="15"/>
      <c r="O201" s="15"/>
      <c r="P201" s="15"/>
      <c r="Q201" s="15"/>
      <c r="R201" s="16"/>
      <c r="S201" s="16"/>
    </row>
    <row r="202" spans="13:19" s="2" customFormat="1" ht="13.8" x14ac:dyDescent="0.3">
      <c r="M202" s="15"/>
      <c r="N202" s="15"/>
      <c r="O202" s="15"/>
      <c r="P202" s="15"/>
      <c r="Q202" s="15"/>
      <c r="R202" s="16"/>
      <c r="S202" s="16"/>
    </row>
    <row r="203" spans="13:19" s="2" customFormat="1" ht="13.8" x14ac:dyDescent="0.3">
      <c r="M203" s="15"/>
      <c r="N203" s="15"/>
      <c r="O203" s="15"/>
      <c r="P203" s="15"/>
      <c r="Q203" s="15"/>
      <c r="R203" s="16"/>
      <c r="S203" s="16"/>
    </row>
    <row r="204" spans="13:19" s="2" customFormat="1" ht="13.8" x14ac:dyDescent="0.3">
      <c r="M204" s="15"/>
      <c r="N204" s="15"/>
      <c r="O204" s="15"/>
      <c r="P204" s="15"/>
      <c r="Q204" s="15"/>
      <c r="R204" s="16"/>
      <c r="S204" s="16"/>
    </row>
    <row r="205" spans="13:19" s="2" customFormat="1" ht="13.8" x14ac:dyDescent="0.3">
      <c r="M205" s="15"/>
      <c r="N205" s="15"/>
      <c r="O205" s="15"/>
      <c r="P205" s="15"/>
      <c r="Q205" s="15"/>
      <c r="R205" s="16"/>
      <c r="S205" s="16"/>
    </row>
    <row r="206" spans="13:19" s="2" customFormat="1" ht="13.8" x14ac:dyDescent="0.3">
      <c r="M206" s="15"/>
      <c r="N206" s="15"/>
      <c r="O206" s="15"/>
      <c r="P206" s="15"/>
      <c r="Q206" s="15"/>
      <c r="R206" s="16"/>
      <c r="S206" s="16"/>
    </row>
    <row r="207" spans="13:19" s="2" customFormat="1" ht="13.8" x14ac:dyDescent="0.3">
      <c r="M207" s="15"/>
      <c r="N207" s="15"/>
      <c r="O207" s="15"/>
      <c r="P207" s="15"/>
      <c r="Q207" s="15"/>
      <c r="R207" s="16"/>
      <c r="S207" s="16"/>
    </row>
    <row r="208" spans="13:19" s="2" customFormat="1" ht="13.8" x14ac:dyDescent="0.3">
      <c r="M208" s="15"/>
      <c r="N208" s="15"/>
      <c r="O208" s="15"/>
      <c r="P208" s="15"/>
      <c r="Q208" s="15"/>
      <c r="R208" s="16"/>
      <c r="S208" s="16"/>
    </row>
    <row r="209" spans="13:19" s="2" customFormat="1" ht="13.8" x14ac:dyDescent="0.3">
      <c r="M209" s="15"/>
      <c r="N209" s="15"/>
      <c r="O209" s="15"/>
      <c r="P209" s="15"/>
      <c r="Q209" s="15"/>
      <c r="R209" s="16"/>
      <c r="S209" s="16"/>
    </row>
    <row r="210" spans="13:19" s="2" customFormat="1" ht="13.8" x14ac:dyDescent="0.3">
      <c r="M210" s="15"/>
      <c r="N210" s="15"/>
      <c r="O210" s="15"/>
      <c r="P210" s="15"/>
      <c r="Q210" s="15"/>
      <c r="R210" s="16"/>
      <c r="S210" s="16"/>
    </row>
    <row r="211" spans="13:19" s="2" customFormat="1" ht="13.8" x14ac:dyDescent="0.3">
      <c r="M211" s="15"/>
      <c r="N211" s="15"/>
      <c r="O211" s="15"/>
      <c r="P211" s="15"/>
      <c r="Q211" s="15"/>
      <c r="R211" s="16"/>
      <c r="S211" s="16"/>
    </row>
    <row r="212" spans="13:19" s="2" customFormat="1" ht="13.8" x14ac:dyDescent="0.3">
      <c r="M212" s="15"/>
      <c r="N212" s="15"/>
      <c r="O212" s="15"/>
      <c r="P212" s="15"/>
      <c r="Q212" s="15"/>
      <c r="R212" s="16"/>
      <c r="S212" s="16"/>
    </row>
    <row r="213" spans="13:19" s="2" customFormat="1" ht="13.8" x14ac:dyDescent="0.3">
      <c r="M213" s="15"/>
      <c r="N213" s="15"/>
      <c r="O213" s="15"/>
      <c r="P213" s="15"/>
      <c r="Q213" s="15"/>
      <c r="R213" s="16"/>
      <c r="S213" s="16"/>
    </row>
    <row r="214" spans="13:19" s="2" customFormat="1" ht="13.8" x14ac:dyDescent="0.3">
      <c r="M214" s="15"/>
      <c r="N214" s="15"/>
      <c r="O214" s="15"/>
      <c r="P214" s="15"/>
      <c r="Q214" s="15"/>
      <c r="R214" s="16"/>
      <c r="S214" s="16"/>
    </row>
    <row r="215" spans="13:19" s="2" customFormat="1" ht="13.8" x14ac:dyDescent="0.3">
      <c r="M215" s="15"/>
      <c r="N215" s="15"/>
      <c r="O215" s="15"/>
      <c r="P215" s="15"/>
      <c r="Q215" s="15"/>
      <c r="R215" s="16"/>
      <c r="S215" s="16"/>
    </row>
    <row r="216" spans="13:19" s="2" customFormat="1" ht="13.8" x14ac:dyDescent="0.3">
      <c r="M216" s="15"/>
      <c r="N216" s="15"/>
      <c r="O216" s="15"/>
      <c r="P216" s="15"/>
      <c r="Q216" s="15"/>
      <c r="R216" s="16"/>
      <c r="S216" s="16"/>
    </row>
    <row r="217" spans="13:19" s="2" customFormat="1" ht="13.8" x14ac:dyDescent="0.3">
      <c r="M217" s="15"/>
      <c r="N217" s="15"/>
      <c r="O217" s="15"/>
      <c r="P217" s="15"/>
      <c r="Q217" s="15"/>
      <c r="R217" s="16"/>
      <c r="S217" s="16"/>
    </row>
  </sheetData>
  <mergeCells count="1">
    <mergeCell ref="X34:X35"/>
  </mergeCells>
  <pageMargins left="0.47244094488188981" right="0.23622047244094491" top="0.31496062992125984" bottom="0.82677165354330717" header="0.31496062992125984" footer="0.47244094488188981"/>
  <pageSetup orientation="portrait" r:id="rId1"/>
  <headerFooter alignWithMargins="0">
    <oddFooter>&amp;C&amp;"Arial,Bold"ABBOTT AEROSPACE INC. PROPRIETARY INFORMATION&amp;"Arial,Regular"
Subject to restrictions on the cover or first page</oddFooter>
  </headerFooter>
  <rowBreaks count="1" manualBreakCount="1">
    <brk id="60" max="10"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2016-03-08T03:03:32Z</dcterms:modified>
  <cp:category>Engineering Spreadsheets</cp:category>
</cp:coreProperties>
</file>