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vml" ContentType="application/vnd.openxmlformats-officedocument.vmlDrawing"/>
  <Default Extension="gif" ContentType="image/gif"/>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harts/chart1.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ThisWorkbook"/>
  <mc:AlternateContent xmlns:mc="http://schemas.openxmlformats.org/markup-compatibility/2006">
    <mc:Choice Requires="x15">
      <x15ac:absPath xmlns:x15ac="http://schemas.microsoft.com/office/spreadsheetml/2010/11/ac" url="D:\Dropbox\00 Administration\Commercial\Templates\Abbott Aerospace\CAYMAN\TECHNICAL LIBRARY\SPREADSHEETS\"/>
    </mc:Choice>
  </mc:AlternateContent>
  <bookViews>
    <workbookView xWindow="12" yWindow="12" windowWidth="15420" windowHeight="11940" tabRatio="871" activeTab="1"/>
  </bookViews>
  <sheets>
    <sheet name="READ ME" sheetId="39" r:id="rId1"/>
    <sheet name="PURPOSE" sheetId="36" r:id="rId2"/>
  </sheets>
  <externalReferences>
    <externalReference r:id="rId3"/>
  </externalReferences>
  <definedNames>
    <definedName name="_xlnm.Print_Area" localSheetId="1">PURPOSE!$A$8:$K$60</definedName>
    <definedName name="_xlnm.Print_Area" localSheetId="0">'READ ME'!$A$8:$K$62</definedName>
    <definedName name="_xlnm.Print_Area">#REF!</definedName>
    <definedName name="sencount" hidden="1">1</definedName>
  </definedNames>
  <calcPr calcId="171027"/>
</workbook>
</file>

<file path=xl/calcChain.xml><?xml version="1.0" encoding="utf-8"?>
<calcChain xmlns="http://schemas.openxmlformats.org/spreadsheetml/2006/main">
  <c r="C12" i="39" l="1"/>
  <c r="V59" i="36" l="1"/>
  <c r="V19" i="36"/>
  <c r="C44" i="36"/>
  <c r="G29" i="36"/>
  <c r="H29" i="36"/>
  <c r="I29" i="36"/>
  <c r="J29" i="36"/>
  <c r="G30" i="36"/>
  <c r="H30" i="36"/>
  <c r="I30" i="36"/>
  <c r="J30" i="36"/>
  <c r="G31" i="36"/>
  <c r="H31" i="36"/>
  <c r="G34" i="36" s="1" a="1"/>
  <c r="H35" i="36" s="1"/>
  <c r="I31" i="36"/>
  <c r="J31" i="36"/>
  <c r="G32" i="36"/>
  <c r="H32" i="36"/>
  <c r="I32" i="36"/>
  <c r="J32" i="36"/>
  <c r="J28" i="36"/>
  <c r="I28" i="36"/>
  <c r="H28" i="36"/>
  <c r="G28" i="36"/>
  <c r="J38" i="36" l="1"/>
  <c r="H34" i="36"/>
  <c r="K38" i="36"/>
  <c r="G37" i="36"/>
  <c r="J35" i="36"/>
  <c r="K34" i="36"/>
  <c r="I35" i="36"/>
  <c r="G34" i="36"/>
  <c r="I37" i="36"/>
  <c r="G36" i="36"/>
  <c r="J34" i="36"/>
  <c r="H38" i="36"/>
  <c r="J36" i="36"/>
  <c r="G35" i="36"/>
  <c r="H37" i="36"/>
  <c r="K35" i="36"/>
  <c r="J37" i="36"/>
  <c r="I34" i="36"/>
  <c r="K37" i="36"/>
  <c r="H36" i="36"/>
  <c r="G38" i="36"/>
  <c r="I36" i="36"/>
  <c r="I38" i="36"/>
  <c r="K36" i="36"/>
  <c r="C41" i="36" l="1"/>
  <c r="C42" i="36"/>
  <c r="C43" i="36"/>
  <c r="C40" i="36"/>
  <c r="C46" i="36" s="1" a="1"/>
  <c r="F11" i="36"/>
  <c r="C47" i="36" l="1"/>
  <c r="C50" i="36"/>
  <c r="C48" i="36"/>
  <c r="C49" i="36"/>
  <c r="C46" i="36"/>
  <c r="V20" i="36"/>
  <c r="B12" i="36"/>
  <c r="L10" i="36"/>
  <c r="X4" i="36"/>
  <c r="X5" i="36"/>
  <c r="X6" i="36"/>
  <c r="X7" i="36"/>
  <c r="X3" i="36"/>
  <c r="X2" i="36"/>
  <c r="X1" i="36"/>
  <c r="G1" i="36" s="1"/>
  <c r="J10" i="36" l="1"/>
  <c r="W59" i="36"/>
  <c r="W19" i="36"/>
  <c r="G59" i="36"/>
  <c r="V21" i="36"/>
  <c r="W20" i="36"/>
  <c r="F8" i="36"/>
  <c r="J9" i="36"/>
  <c r="F10" i="36"/>
  <c r="J8" i="36"/>
  <c r="F9" i="36"/>
  <c r="V22" i="36" l="1"/>
  <c r="W21" i="36"/>
  <c r="V23" i="36" l="1"/>
  <c r="W22" i="36"/>
  <c r="V24" i="36" l="1"/>
  <c r="W23" i="36"/>
  <c r="V25" i="36" l="1"/>
  <c r="W24" i="36"/>
  <c r="V26" i="36" l="1"/>
  <c r="W25" i="36"/>
  <c r="V27" i="36" l="1"/>
  <c r="W26" i="36"/>
  <c r="V28" i="36" l="1"/>
  <c r="W27" i="36"/>
  <c r="V29" i="36" l="1"/>
  <c r="W28" i="36"/>
  <c r="V30" i="36" l="1"/>
  <c r="W29" i="36"/>
  <c r="V31" i="36" l="1"/>
  <c r="W30" i="36"/>
  <c r="V32" i="36" l="1"/>
  <c r="W31" i="36"/>
  <c r="V33" i="36" l="1"/>
  <c r="W32" i="36"/>
  <c r="V34" i="36" l="1"/>
  <c r="W33" i="36"/>
  <c r="V35" i="36" l="1"/>
  <c r="W34" i="36"/>
  <c r="V36" i="36" l="1"/>
  <c r="W35" i="36"/>
  <c r="V37" i="36" l="1"/>
  <c r="W36" i="36"/>
  <c r="V38" i="36" l="1"/>
  <c r="W37" i="36"/>
  <c r="V39" i="36" l="1"/>
  <c r="W38" i="36"/>
  <c r="V40" i="36" l="1"/>
  <c r="W39" i="36"/>
  <c r="V41" i="36" l="1"/>
  <c r="W40" i="36"/>
  <c r="V42" i="36" l="1"/>
  <c r="W41" i="36"/>
  <c r="V43" i="36" l="1"/>
  <c r="W42" i="36"/>
  <c r="V44" i="36" l="1"/>
  <c r="W43" i="36"/>
  <c r="V45" i="36" l="1"/>
  <c r="W44" i="36"/>
  <c r="V46" i="36" l="1"/>
  <c r="W45" i="36"/>
  <c r="V47" i="36" l="1"/>
  <c r="W46" i="36"/>
  <c r="V48" i="36" l="1"/>
  <c r="W47" i="36"/>
  <c r="V49" i="36" l="1"/>
  <c r="W48" i="36"/>
  <c r="V50" i="36" l="1"/>
  <c r="W49" i="36"/>
  <c r="V51" i="36" l="1"/>
  <c r="W50" i="36"/>
  <c r="V52" i="36" l="1"/>
  <c r="W51" i="36"/>
  <c r="V53" i="36" l="1"/>
  <c r="W52" i="36"/>
  <c r="V54" i="36" l="1"/>
  <c r="W53" i="36"/>
  <c r="V55" i="36" l="1"/>
  <c r="W54" i="36"/>
  <c r="V56" i="36" l="1"/>
  <c r="W55" i="36"/>
  <c r="V57" i="36" l="1"/>
  <c r="W56" i="36"/>
  <c r="V58" i="36" l="1"/>
  <c r="W58" i="36" s="1"/>
  <c r="W57" i="36"/>
  <c r="AD28" i="36" l="1"/>
  <c r="AE28" i="36" s="1"/>
  <c r="AD29" i="36"/>
  <c r="AE29" i="36" s="1"/>
  <c r="AD24" i="36"/>
</calcChain>
</file>

<file path=xl/sharedStrings.xml><?xml version="1.0" encoding="utf-8"?>
<sst xmlns="http://schemas.openxmlformats.org/spreadsheetml/2006/main" count="176" uniqueCount="98">
  <si>
    <t>R. Abbott</t>
  </si>
  <si>
    <t>Author:</t>
  </si>
  <si>
    <t>Check:</t>
  </si>
  <si>
    <t>Date:</t>
  </si>
  <si>
    <t>Revision:</t>
  </si>
  <si>
    <t>Report:</t>
  </si>
  <si>
    <t>Page:</t>
  </si>
  <si>
    <t>Section:</t>
  </si>
  <si>
    <t>Document Number:</t>
  </si>
  <si>
    <t>Revision Level :</t>
  </si>
  <si>
    <t xml:space="preserve"> </t>
  </si>
  <si>
    <t>=</t>
  </si>
  <si>
    <t>Total Report Pages:</t>
  </si>
  <si>
    <t xml:space="preserve">Page </t>
  </si>
  <si>
    <t>Title</t>
  </si>
  <si>
    <t>Sub</t>
  </si>
  <si>
    <t>Fig</t>
  </si>
  <si>
    <t>Table</t>
  </si>
  <si>
    <t>No</t>
  </si>
  <si>
    <t>Section Number:</t>
  </si>
  <si>
    <t>Sheet Name</t>
  </si>
  <si>
    <t>Report Title:</t>
  </si>
  <si>
    <t>Title:</t>
  </si>
  <si>
    <t>Running Counts</t>
  </si>
  <si>
    <t>Total Sheet Pages:</t>
  </si>
  <si>
    <t>Total Title No:</t>
  </si>
  <si>
    <t>Total Sub No:</t>
  </si>
  <si>
    <t>Total Fig No:</t>
  </si>
  <si>
    <t>Total Table No:</t>
  </si>
  <si>
    <t>About us:</t>
  </si>
  <si>
    <t xml:space="preserve"> spreadsheets@abbottaerospace.com</t>
  </si>
  <si>
    <t>Proprietary information:</t>
  </si>
  <si>
    <t>IMPORTANT INFORMATION</t>
  </si>
  <si>
    <t>x</t>
  </si>
  <si>
    <t>y</t>
  </si>
  <si>
    <t>A</t>
  </si>
  <si>
    <t>B</t>
  </si>
  <si>
    <t>C</t>
  </si>
  <si>
    <t>x₁</t>
  </si>
  <si>
    <t>x₁²</t>
  </si>
  <si>
    <t>x₂</t>
  </si>
  <si>
    <t>x₂²</t>
  </si>
  <si>
    <t>x₃</t>
  </si>
  <si>
    <t>x₃²</t>
  </si>
  <si>
    <t>y₁</t>
  </si>
  <si>
    <t>y₂</t>
  </si>
  <si>
    <t>y₃</t>
  </si>
  <si>
    <t>Reference Points</t>
  </si>
  <si>
    <t>D</t>
  </si>
  <si>
    <t>x₁³</t>
  </si>
  <si>
    <t>x₂³</t>
  </si>
  <si>
    <t>x₃³</t>
  </si>
  <si>
    <t>x₄</t>
  </si>
  <si>
    <t>x₄³</t>
  </si>
  <si>
    <t>x₄²</t>
  </si>
  <si>
    <t>y₄</t>
  </si>
  <si>
    <t xml:space="preserve"> Values in italics are optional</t>
  </si>
  <si>
    <t>Example</t>
  </si>
  <si>
    <t>Chart 11</t>
  </si>
  <si>
    <t>Axis 1</t>
  </si>
  <si>
    <t>X</t>
  </si>
  <si>
    <t>Y</t>
  </si>
  <si>
    <t>Maximum</t>
  </si>
  <si>
    <t>Minimum</t>
  </si>
  <si>
    <r>
      <t xml:space="preserve"> ChangeChartAxisScale(Chart name, </t>
    </r>
    <r>
      <rPr>
        <b/>
        <i/>
        <sz val="10"/>
        <color indexed="8"/>
        <rFont val="Calibri"/>
        <family val="2"/>
        <scheme val="minor"/>
      </rPr>
      <t>Xmin, Xmax, Y1min, Y1max, Y2min, Y2max</t>
    </r>
    <r>
      <rPr>
        <b/>
        <sz val="10"/>
        <color indexed="8"/>
        <rFont val="Calibri"/>
        <family val="2"/>
        <scheme val="minor"/>
      </rPr>
      <t>)</t>
    </r>
  </si>
  <si>
    <t>Curve Fit Spline:</t>
  </si>
  <si>
    <t>x₅³</t>
  </si>
  <si>
    <t>x₅²</t>
  </si>
  <si>
    <t>x₅</t>
  </si>
  <si>
    <t>x₁⁴</t>
  </si>
  <si>
    <t>x₂⁴</t>
  </si>
  <si>
    <t>x₃⁴</t>
  </si>
  <si>
    <t>x₄⁴</t>
  </si>
  <si>
    <t>x₅⁴</t>
  </si>
  <si>
    <t>y₅</t>
  </si>
  <si>
    <t>E</t>
  </si>
  <si>
    <t>Ax⁴ + Bx³ + C² + Dx + E</t>
  </si>
  <si>
    <t>A 4th order fit to the 5 points will be constructed in the form</t>
  </si>
  <si>
    <t>STANDARD SPREADSHEET METHOD</t>
  </si>
  <si>
    <t>About the Abbott Aerospace Analysis Spreadsheets:</t>
  </si>
  <si>
    <t>Our analysis spreadsheets in general do not use Visual Basic routines and the outcome of the analysis in the spreadsheets rely solely on native Excel functions.  The display of the math in these sheets rely on the XL-Viking add-in and the spreadsheets will not display correcly if the add-in is not installed.</t>
  </si>
  <si>
    <t>20/10/2013</t>
  </si>
  <si>
    <t>IR</t>
  </si>
  <si>
    <t>FOURTH ORDER CURVE FIT</t>
  </si>
  <si>
    <t>AA-SM-232</t>
  </si>
  <si>
    <t>Established in Canada 2008 we relocated to Grand Cayman in 2015. Abbott Aerospace SEZC Ltd. specializes in helping our partners bring the best aircraft product to market in the shortest time. We help you define your aircraft and execute your development program.</t>
  </si>
  <si>
    <t>Our in-house structural analysis toolbox is our collection of spreadsheets, we make these available for free to anyone who wants to use them. To keep up to date with our latest spreadsheet news and subscibe to our regular newsletter please click this link.</t>
  </si>
  <si>
    <t>http://www.abbottaerospace.com/subscribe</t>
  </si>
  <si>
    <t>The spreadsheets are intended to be used by engineers. They are not protected software packages and can be changed in every way by the user.</t>
  </si>
  <si>
    <t>All of our spreadsheets are provided 'as is' with no warranty or guarantee explicitly given or implied. You use these spreadsheets at your own risk. The Author will not be liable for data loss, damages, loss of profits or any other kind of loss while using or misusing these spreadsheets
We have made every reasonable effort to remove all errors but some may still exist and all analysis work should be thoroughly checked. If you do find errors plese notify us at:</t>
  </si>
  <si>
    <t>The spreadsheets contain no proprietary information from outside of Abbott Aerospace SEZC Ltd. If you think that we have used proprietary information inappropriately please let us know.</t>
  </si>
  <si>
    <t>Abbott Aerospace SEZC Ltd. grants the user the right to use, modify, reproduce and redistribute these spreadsheets. We just ask that if possible you maintain a credit naming Abbott Aerospace SEZC Ltd. as the source.</t>
  </si>
  <si>
    <t>To find out more about the Xl-Viking Add-in and to download it for free:</t>
  </si>
  <si>
    <t>http://www.xl-viking.com/download-free-trial/</t>
  </si>
  <si>
    <t>Support:</t>
  </si>
  <si>
    <t>You can help support the work of the Abbott Aerospace Technical Library. We provide all of our library services without a mandatory charge. We rely on the goodwill of our users making voluntary donatations to help us support and expand the services we provide. Click the link below to make a donation.</t>
  </si>
  <si>
    <t>Find out more about the Design and Analysis services provided by Abbott Aerospace</t>
  </si>
  <si>
    <t>http://www.abbottaerospace.com/engineering-services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</si>
</sst>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3">
    <numFmt numFmtId="164" formatCode="0.000"/>
    <numFmt numFmtId="165" formatCode="0.0"/>
    <numFmt numFmtId="166" formatCode="0.00000"/>
  </numFmts>
  <fonts count="27" x14ac:knownFonts="1">
    <font>
      <sz val="10"/>
      <name val="Calibri"/>
      <family val="2"/>
    </font>
    <font>
      <sz val="10"/>
      <name val="Arial"/>
      <family val="2"/>
    </font>
    <font>
      <sz val="10"/>
      <name val="Calibri"/>
      <family val="2"/>
    </font>
    <font>
      <sz val="12"/>
      <name val="Calibri"/>
      <family val="2"/>
      <scheme val="minor"/>
    </font>
    <font>
      <b/>
      <sz val="12"/>
      <name val="Calibri"/>
      <family val="2"/>
      <scheme val="minor"/>
    </font>
    <font>
      <sz val="10"/>
      <name val="Calibri"/>
      <family val="2"/>
      <scheme val="minor"/>
    </font>
    <font>
      <b/>
      <sz val="10"/>
      <name val="Calibri"/>
      <family val="2"/>
      <scheme val="minor"/>
    </font>
    <font>
      <sz val="11"/>
      <color theme="1"/>
      <name val="Calibri"/>
      <family val="2"/>
      <scheme val="minor"/>
    </font>
    <font>
      <b/>
      <sz val="10"/>
      <color rgb="FF0000FF"/>
      <name val="Calibri"/>
      <family val="2"/>
      <scheme val="minor"/>
    </font>
    <font>
      <sz val="10"/>
      <name val="Arial"/>
      <family val="2"/>
    </font>
    <font>
      <i/>
      <sz val="10"/>
      <name val="Calibri"/>
      <family val="2"/>
      <scheme val="minor"/>
    </font>
    <font>
      <b/>
      <u/>
      <sz val="10"/>
      <name val="Calibri"/>
      <family val="2"/>
      <scheme val="minor"/>
    </font>
    <font>
      <u/>
      <sz val="10"/>
      <color theme="10"/>
      <name val="Calibri"/>
      <family val="2"/>
    </font>
    <font>
      <b/>
      <sz val="10"/>
      <color rgb="FFFF0000"/>
      <name val="Calibri"/>
      <family val="2"/>
      <scheme val="minor"/>
    </font>
    <font>
      <sz val="10"/>
      <color rgb="FF0000FF"/>
      <name val="Calibri"/>
      <family val="2"/>
      <scheme val="minor"/>
    </font>
    <font>
      <b/>
      <sz val="10"/>
      <name val="Calibri"/>
      <family val="2"/>
    </font>
    <font>
      <sz val="10"/>
      <color theme="1"/>
      <name val="Calibri"/>
      <family val="2"/>
      <scheme val="minor"/>
    </font>
    <font>
      <sz val="10"/>
      <color rgb="FF3333FF"/>
      <name val="Calibri"/>
      <family val="2"/>
      <scheme val="minor"/>
    </font>
    <font>
      <b/>
      <sz val="10"/>
      <color theme="1"/>
      <name val="Calibri"/>
      <family val="2"/>
      <scheme val="minor"/>
    </font>
    <font>
      <b/>
      <i/>
      <sz val="10"/>
      <color indexed="8"/>
      <name val="Calibri"/>
      <family val="2"/>
      <scheme val="minor"/>
    </font>
    <font>
      <b/>
      <sz val="10"/>
      <color indexed="8"/>
      <name val="Calibri"/>
      <family val="2"/>
      <scheme val="minor"/>
    </font>
    <font>
      <b/>
      <i/>
      <sz val="10"/>
      <name val="Calibri"/>
      <family val="2"/>
      <scheme val="minor"/>
    </font>
    <font>
      <sz val="8"/>
      <name val="Calibri"/>
      <family val="2"/>
      <scheme val="minor"/>
    </font>
    <font>
      <sz val="8"/>
      <name val="Calibri"/>
      <family val="2"/>
    </font>
    <font>
      <u/>
      <sz val="10"/>
      <color theme="10"/>
      <name val="Arial"/>
    </font>
    <font>
      <u/>
      <sz val="10"/>
      <color theme="10"/>
      <name val="Calibri"/>
      <family val="2"/>
      <scheme val="minor"/>
    </font>
    <font>
      <sz val="10"/>
      <name val="Arial"/>
    </font>
  </fonts>
  <fills count="4">
    <fill>
      <patternFill patternType="none"/>
    </fill>
    <fill>
      <patternFill patternType="gray125"/>
    </fill>
    <fill>
      <patternFill patternType="solid">
        <fgColor theme="5" tint="0.79998168889431442"/>
        <bgColor indexed="64"/>
      </patternFill>
    </fill>
    <fill>
      <patternFill patternType="solid">
        <fgColor theme="3" tint="0.59999389629810485"/>
        <bgColor indexed="64"/>
      </patternFill>
    </fill>
  </fills>
  <borders count="4">
    <border>
      <left/>
      <right/>
      <top/>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thin">
        <color indexed="64"/>
      </bottom>
      <diagonal/>
    </border>
  </borders>
  <cellStyleXfs count="10">
    <xf numFmtId="0" fontId="0" fillId="0" borderId="0"/>
    <xf numFmtId="0" fontId="2" fillId="0" borderId="0"/>
    <xf numFmtId="0" fontId="12" fillId="0" borderId="0" applyNumberFormat="0" applyFill="0" applyBorder="0" applyAlignment="0" applyProtection="0">
      <alignment vertical="top"/>
      <protection locked="0"/>
    </xf>
    <xf numFmtId="0" fontId="7" fillId="0" borderId="0"/>
    <xf numFmtId="0" fontId="1" fillId="0" borderId="0"/>
    <xf numFmtId="0" fontId="9" fillId="0" borderId="0"/>
    <xf numFmtId="0" fontId="1" fillId="0" borderId="0"/>
    <xf numFmtId="0" fontId="24" fillId="0" borderId="0" applyNumberFormat="0" applyFill="0" applyBorder="0" applyAlignment="0" applyProtection="0"/>
    <xf numFmtId="0" fontId="12" fillId="0" borderId="0" applyNumberFormat="0" applyFill="0" applyBorder="0" applyAlignment="0" applyProtection="0">
      <alignment vertical="top"/>
      <protection locked="0"/>
    </xf>
    <xf numFmtId="0" fontId="26" fillId="0" borderId="0"/>
  </cellStyleXfs>
  <cellXfs count="73">
    <xf numFmtId="0" fontId="0" fillId="0" borderId="0" xfId="0"/>
    <xf numFmtId="0" fontId="5" fillId="0" borderId="0" xfId="4" applyFont="1" applyAlignment="1">
      <alignment horizontal="center"/>
    </xf>
    <xf numFmtId="0" fontId="5" fillId="0" borderId="0" xfId="4" applyFont="1"/>
    <xf numFmtId="0" fontId="5" fillId="0" borderId="0" xfId="4" applyFont="1" applyAlignment="1">
      <alignment horizontal="right"/>
    </xf>
    <xf numFmtId="0" fontId="6" fillId="0" borderId="0" xfId="4" applyFont="1"/>
    <xf numFmtId="0" fontId="6" fillId="0" borderId="0" xfId="4" applyFont="1" applyAlignment="1">
      <alignment horizontal="left"/>
    </xf>
    <xf numFmtId="0" fontId="5" fillId="0" borderId="2" xfId="4" applyFont="1" applyBorder="1" applyAlignment="1">
      <alignment horizontal="center"/>
    </xf>
    <xf numFmtId="0" fontId="5" fillId="0" borderId="1" xfId="4" applyFont="1" applyBorder="1" applyAlignment="1">
      <alignment horizontal="center"/>
    </xf>
    <xf numFmtId="0" fontId="8" fillId="0" borderId="0" xfId="4" applyFont="1" applyAlignment="1">
      <alignment horizontal="left"/>
    </xf>
    <xf numFmtId="0" fontId="6" fillId="0" borderId="0" xfId="4" quotePrefix="1" applyFont="1" applyAlignment="1">
      <alignment vertical="center"/>
    </xf>
    <xf numFmtId="0" fontId="6" fillId="0" borderId="0" xfId="4" applyFont="1" applyAlignment="1">
      <alignment vertical="center"/>
    </xf>
    <xf numFmtId="0" fontId="6" fillId="0" borderId="0" xfId="4" applyFont="1" applyAlignment="1">
      <alignment horizontal="right"/>
    </xf>
    <xf numFmtId="0" fontId="3" fillId="0" borderId="0" xfId="4" applyFont="1"/>
    <xf numFmtId="0" fontId="4" fillId="0" borderId="0" xfId="4" applyFont="1"/>
    <xf numFmtId="0" fontId="3" fillId="0" borderId="1" xfId="4" applyFont="1" applyBorder="1" applyAlignment="1">
      <alignment horizontal="center"/>
    </xf>
    <xf numFmtId="0" fontId="5" fillId="0" borderId="1" xfId="5" applyFont="1" applyBorder="1" applyAlignment="1">
      <alignment horizontal="center"/>
    </xf>
    <xf numFmtId="1" fontId="5" fillId="0" borderId="1" xfId="5" applyNumberFormat="1" applyFont="1" applyBorder="1" applyAlignment="1">
      <alignment horizontal="center"/>
    </xf>
    <xf numFmtId="0" fontId="5" fillId="0" borderId="0" xfId="4" applyFont="1" applyBorder="1" applyAlignment="1"/>
    <xf numFmtId="165" fontId="5" fillId="0" borderId="1" xfId="5" applyNumberFormat="1" applyFont="1" applyBorder="1" applyAlignment="1">
      <alignment horizontal="center"/>
    </xf>
    <xf numFmtId="0" fontId="11" fillId="0" borderId="0" xfId="4" applyFont="1" applyBorder="1" applyAlignment="1"/>
    <xf numFmtId="0" fontId="11" fillId="0" borderId="0" xfId="4" applyFont="1"/>
    <xf numFmtId="0" fontId="13" fillId="0" borderId="0" xfId="4" applyFont="1"/>
    <xf numFmtId="0" fontId="5" fillId="0" borderId="0" xfId="4" applyFont="1" applyProtection="1">
      <protection locked="0"/>
    </xf>
    <xf numFmtId="0" fontId="5" fillId="0" borderId="0" xfId="4" applyFont="1" applyAlignment="1" applyProtection="1">
      <alignment horizontal="right"/>
      <protection locked="0"/>
    </xf>
    <xf numFmtId="0" fontId="13" fillId="0" borderId="0" xfId="4" applyFont="1" applyProtection="1">
      <protection locked="0"/>
    </xf>
    <xf numFmtId="0" fontId="13" fillId="0" borderId="0" xfId="4" applyFont="1" applyAlignment="1" applyProtection="1">
      <alignment horizontal="left"/>
      <protection locked="0"/>
    </xf>
    <xf numFmtId="14" fontId="13" fillId="0" borderId="0" xfId="4" quotePrefix="1" applyNumberFormat="1" applyFont="1" applyProtection="1">
      <protection locked="0"/>
    </xf>
    <xf numFmtId="0" fontId="8" fillId="0" borderId="0" xfId="4" applyFont="1" applyAlignment="1" applyProtection="1">
      <alignment horizontal="left"/>
      <protection locked="0"/>
    </xf>
    <xf numFmtId="0" fontId="0" fillId="0" borderId="0" xfId="0" applyAlignment="1">
      <alignment horizontal="right"/>
    </xf>
    <xf numFmtId="165" fontId="0" fillId="0" borderId="0" xfId="0" applyNumberFormat="1" applyAlignment="1">
      <alignment horizontal="center"/>
    </xf>
    <xf numFmtId="0" fontId="0" fillId="0" borderId="0" xfId="0" applyAlignment="1">
      <alignment horizontal="center"/>
    </xf>
    <xf numFmtId="0" fontId="0" fillId="0" borderId="0" xfId="0" applyAlignment="1"/>
    <xf numFmtId="0" fontId="5" fillId="0" borderId="0" xfId="4" applyFont="1" applyAlignment="1"/>
    <xf numFmtId="165" fontId="5" fillId="0" borderId="0" xfId="4" applyNumberFormat="1" applyFont="1" applyAlignment="1">
      <alignment horizontal="center"/>
    </xf>
    <xf numFmtId="2" fontId="5" fillId="0" borderId="0" xfId="4" applyNumberFormat="1" applyFont="1" applyAlignment="1">
      <alignment horizontal="center"/>
    </xf>
    <xf numFmtId="2" fontId="0" fillId="0" borderId="0" xfId="0" applyNumberFormat="1" applyAlignment="1"/>
    <xf numFmtId="2" fontId="5" fillId="0" borderId="0" xfId="4" applyNumberFormat="1" applyFont="1"/>
    <xf numFmtId="165" fontId="14" fillId="0" borderId="0" xfId="4" applyNumberFormat="1" applyFont="1" applyAlignment="1">
      <alignment horizontal="center"/>
    </xf>
    <xf numFmtId="0" fontId="6" fillId="0" borderId="0" xfId="4" applyFont="1" applyAlignment="1">
      <alignment horizontal="center"/>
    </xf>
    <xf numFmtId="0" fontId="15" fillId="0" borderId="0" xfId="0" applyFont="1" applyAlignment="1">
      <alignment horizontal="center"/>
    </xf>
    <xf numFmtId="0" fontId="16" fillId="0" borderId="0" xfId="0" applyFont="1"/>
    <xf numFmtId="0" fontId="16" fillId="2" borderId="0" xfId="0" applyFont="1" applyFill="1"/>
    <xf numFmtId="0" fontId="17" fillId="0" borderId="0" xfId="0" applyFont="1"/>
    <xf numFmtId="0" fontId="16" fillId="0" borderId="0" xfId="0" applyFont="1" applyAlignment="1">
      <alignment horizontal="center"/>
    </xf>
    <xf numFmtId="164" fontId="16" fillId="3" borderId="3" xfId="0" applyNumberFormat="1" applyFont="1" applyFill="1" applyBorder="1"/>
    <xf numFmtId="0" fontId="10" fillId="0" borderId="0" xfId="4" applyFont="1"/>
    <xf numFmtId="0" fontId="18" fillId="0" borderId="0" xfId="0" applyFont="1"/>
    <xf numFmtId="0" fontId="2" fillId="0" borderId="0" xfId="0" applyFont="1"/>
    <xf numFmtId="0" fontId="21" fillId="0" borderId="0" xfId="4" quotePrefix="1" applyFont="1"/>
    <xf numFmtId="166" fontId="22" fillId="0" borderId="0" xfId="4" applyNumberFormat="1" applyFont="1" applyAlignment="1">
      <alignment horizontal="center"/>
    </xf>
    <xf numFmtId="166" fontId="23" fillId="0" borderId="0" xfId="0" applyNumberFormat="1" applyFont="1" applyAlignment="1">
      <alignment horizontal="center"/>
    </xf>
    <xf numFmtId="1" fontId="22" fillId="0" borderId="0" xfId="4" applyNumberFormat="1" applyFont="1" applyAlignment="1">
      <alignment horizontal="center"/>
    </xf>
    <xf numFmtId="0" fontId="22" fillId="0" borderId="0" xfId="4" applyFont="1" applyAlignment="1">
      <alignment horizontal="center"/>
    </xf>
    <xf numFmtId="0" fontId="5" fillId="0" borderId="0" xfId="4" applyFont="1" applyBorder="1" applyAlignment="1">
      <alignment horizontal="center"/>
    </xf>
    <xf numFmtId="0" fontId="5" fillId="0" borderId="0" xfId="4" applyFont="1" applyBorder="1"/>
    <xf numFmtId="0" fontId="5" fillId="0" borderId="0" xfId="4" applyFont="1" applyBorder="1" applyAlignment="1">
      <alignment horizontal="right"/>
    </xf>
    <xf numFmtId="0" fontId="6" fillId="0" borderId="0" xfId="4" applyFont="1" applyBorder="1" applyAlignment="1">
      <alignment horizontal="left"/>
    </xf>
    <xf numFmtId="0" fontId="5" fillId="0" borderId="0" xfId="6" applyFont="1" applyBorder="1" applyAlignment="1">
      <alignment horizontal="center"/>
    </xf>
    <xf numFmtId="1" fontId="5" fillId="0" borderId="0" xfId="6" applyNumberFormat="1" applyFont="1" applyBorder="1" applyAlignment="1">
      <alignment horizontal="center"/>
    </xf>
    <xf numFmtId="0" fontId="5" fillId="0" borderId="0" xfId="6" applyFont="1"/>
    <xf numFmtId="0" fontId="3" fillId="0" borderId="0" xfId="4" applyFont="1" applyBorder="1" applyAlignment="1">
      <alignment horizontal="center"/>
    </xf>
    <xf numFmtId="0" fontId="3" fillId="0" borderId="0" xfId="4" applyFont="1" applyBorder="1"/>
    <xf numFmtId="165" fontId="5" fillId="0" borderId="0" xfId="6" applyNumberFormat="1" applyFont="1" applyBorder="1" applyAlignment="1">
      <alignment horizontal="center"/>
    </xf>
    <xf numFmtId="0" fontId="5" fillId="0" borderId="0" xfId="4" applyFont="1" applyBorder="1" applyAlignment="1">
      <alignment horizontal="left" vertical="top" wrapText="1"/>
    </xf>
    <xf numFmtId="0" fontId="5" fillId="0" borderId="0" xfId="4" applyFont="1" applyBorder="1" applyAlignment="1">
      <alignment horizontal="left" vertical="top" wrapText="1"/>
    </xf>
    <xf numFmtId="0" fontId="0" fillId="0" borderId="0" xfId="0" applyAlignment="1">
      <alignment horizontal="center" wrapText="1"/>
    </xf>
    <xf numFmtId="0" fontId="25" fillId="0" borderId="0" xfId="7" applyFont="1" applyBorder="1" applyAlignment="1" applyProtection="1">
      <alignment horizontal="center"/>
    </xf>
    <xf numFmtId="0" fontId="12" fillId="0" borderId="0" xfId="8" applyBorder="1" applyAlignment="1" applyProtection="1">
      <alignment horizontal="center"/>
    </xf>
    <xf numFmtId="0" fontId="12" fillId="0" borderId="0" xfId="8" applyBorder="1" applyAlignment="1" applyProtection="1">
      <alignment horizontal="center"/>
    </xf>
    <xf numFmtId="0" fontId="5" fillId="0" borderId="0" xfId="4" applyFont="1" applyBorder="1" applyAlignment="1">
      <alignment horizontal="left" wrapText="1"/>
    </xf>
    <xf numFmtId="0" fontId="26" fillId="0" borderId="0" xfId="9"/>
    <xf numFmtId="0" fontId="24" fillId="0" borderId="0" xfId="7" applyBorder="1" applyAlignment="1">
      <alignment horizontal="center"/>
    </xf>
    <xf numFmtId="0" fontId="12" fillId="0" borderId="0" xfId="8" applyFont="1" applyBorder="1" applyAlignment="1" applyProtection="1">
      <alignment horizontal="center"/>
    </xf>
  </cellXfs>
  <cellStyles count="10">
    <cellStyle name="Hyperlink" xfId="2" builtinId="8" customBuiltin="1"/>
    <cellStyle name="Hyperlink 2" xfId="7"/>
    <cellStyle name="Hyperlink 2 2" xfId="8"/>
    <cellStyle name="Normal" xfId="0" builtinId="0" customBuiltin="1"/>
    <cellStyle name="Normal 2" xfId="1"/>
    <cellStyle name="Normal 2 2" xfId="4"/>
    <cellStyle name="Normal 3" xfId="3"/>
    <cellStyle name="Normal 4" xfId="5"/>
    <cellStyle name="Normal 4 2" xfId="6"/>
    <cellStyle name="Normal 5" xfId="9"/>
  </cellStyles>
  <dxfs count="0"/>
  <tableStyles count="0" defaultTableStyle="TableStyleMedium9" defaultPivotStyle="PivotStyleLight16"/>
  <colors>
    <mruColors>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scatterChart>
        <c:scatterStyle val="lineMarker"/>
        <c:varyColors val="0"/>
        <c:ser>
          <c:idx val="0"/>
          <c:order val="0"/>
          <c:spPr>
            <a:ln>
              <a:noFill/>
            </a:ln>
          </c:spPr>
          <c:marker>
            <c:symbol val="diamond"/>
            <c:size val="10"/>
            <c:spPr>
              <a:solidFill>
                <a:schemeClr val="tx1"/>
              </a:solidFill>
              <a:ln>
                <a:solidFill>
                  <a:schemeClr val="tx1"/>
                </a:solidFill>
              </a:ln>
            </c:spPr>
          </c:marker>
          <c:xVal>
            <c:numRef>
              <c:f>PURPOSE!$C$16:$C$20</c:f>
              <c:numCache>
                <c:formatCode>0.0</c:formatCode>
                <c:ptCount val="5"/>
                <c:pt idx="0">
                  <c:v>-20</c:v>
                </c:pt>
                <c:pt idx="1">
                  <c:v>10</c:v>
                </c:pt>
                <c:pt idx="2">
                  <c:v>25</c:v>
                </c:pt>
                <c:pt idx="3">
                  <c:v>80</c:v>
                </c:pt>
                <c:pt idx="4">
                  <c:v>60</c:v>
                </c:pt>
              </c:numCache>
            </c:numRef>
          </c:xVal>
          <c:yVal>
            <c:numRef>
              <c:f>PURPOSE!$D$16:$D$20</c:f>
              <c:numCache>
                <c:formatCode>0.0</c:formatCode>
                <c:ptCount val="5"/>
                <c:pt idx="0">
                  <c:v>20</c:v>
                </c:pt>
                <c:pt idx="1">
                  <c:v>-20</c:v>
                </c:pt>
                <c:pt idx="2">
                  <c:v>15</c:v>
                </c:pt>
                <c:pt idx="3">
                  <c:v>20</c:v>
                </c:pt>
                <c:pt idx="4">
                  <c:v>-5</c:v>
                </c:pt>
              </c:numCache>
            </c:numRef>
          </c:yVal>
          <c:smooth val="0"/>
          <c:extLst>
            <c:ext xmlns:c16="http://schemas.microsoft.com/office/drawing/2014/chart" uri="{C3380CC4-5D6E-409C-BE32-E72D297353CC}">
              <c16:uniqueId val="{00000000-3429-42B2-9826-EF133334A9D4}"/>
            </c:ext>
          </c:extLst>
        </c:ser>
        <c:ser>
          <c:idx val="1"/>
          <c:order val="1"/>
          <c:spPr>
            <a:ln w="19050">
              <a:solidFill>
                <a:srgbClr val="FF0000"/>
              </a:solidFill>
            </a:ln>
          </c:spPr>
          <c:marker>
            <c:symbol val="none"/>
          </c:marker>
          <c:xVal>
            <c:numRef>
              <c:f>PURPOSE!$V$19:$V$59</c:f>
              <c:numCache>
                <c:formatCode>0.0</c:formatCode>
                <c:ptCount val="41"/>
                <c:pt idx="0">
                  <c:v>-20</c:v>
                </c:pt>
                <c:pt idx="1">
                  <c:v>-17.5</c:v>
                </c:pt>
                <c:pt idx="2">
                  <c:v>-15</c:v>
                </c:pt>
                <c:pt idx="3">
                  <c:v>-12.5</c:v>
                </c:pt>
                <c:pt idx="4">
                  <c:v>-10</c:v>
                </c:pt>
                <c:pt idx="5">
                  <c:v>-7.5</c:v>
                </c:pt>
                <c:pt idx="6">
                  <c:v>-5</c:v>
                </c:pt>
                <c:pt idx="7">
                  <c:v>-2.5</c:v>
                </c:pt>
                <c:pt idx="8">
                  <c:v>0</c:v>
                </c:pt>
                <c:pt idx="9">
                  <c:v>2.5</c:v>
                </c:pt>
                <c:pt idx="10">
                  <c:v>5</c:v>
                </c:pt>
                <c:pt idx="11">
                  <c:v>7.5</c:v>
                </c:pt>
                <c:pt idx="12">
                  <c:v>10</c:v>
                </c:pt>
                <c:pt idx="13">
                  <c:v>12.5</c:v>
                </c:pt>
                <c:pt idx="14">
                  <c:v>15</c:v>
                </c:pt>
                <c:pt idx="15">
                  <c:v>17.5</c:v>
                </c:pt>
                <c:pt idx="16">
                  <c:v>20</c:v>
                </c:pt>
                <c:pt idx="17">
                  <c:v>22.5</c:v>
                </c:pt>
                <c:pt idx="18">
                  <c:v>25</c:v>
                </c:pt>
                <c:pt idx="19">
                  <c:v>27.5</c:v>
                </c:pt>
                <c:pt idx="20">
                  <c:v>30</c:v>
                </c:pt>
                <c:pt idx="21">
                  <c:v>32.5</c:v>
                </c:pt>
                <c:pt idx="22">
                  <c:v>35</c:v>
                </c:pt>
                <c:pt idx="23">
                  <c:v>37.5</c:v>
                </c:pt>
                <c:pt idx="24">
                  <c:v>40</c:v>
                </c:pt>
                <c:pt idx="25">
                  <c:v>42.5</c:v>
                </c:pt>
                <c:pt idx="26">
                  <c:v>45</c:v>
                </c:pt>
                <c:pt idx="27">
                  <c:v>47.5</c:v>
                </c:pt>
                <c:pt idx="28">
                  <c:v>50</c:v>
                </c:pt>
                <c:pt idx="29">
                  <c:v>52.5</c:v>
                </c:pt>
                <c:pt idx="30">
                  <c:v>55</c:v>
                </c:pt>
                <c:pt idx="31">
                  <c:v>57.5</c:v>
                </c:pt>
                <c:pt idx="32">
                  <c:v>60</c:v>
                </c:pt>
                <c:pt idx="33">
                  <c:v>62.5</c:v>
                </c:pt>
                <c:pt idx="34">
                  <c:v>65</c:v>
                </c:pt>
                <c:pt idx="35">
                  <c:v>67.5</c:v>
                </c:pt>
                <c:pt idx="36">
                  <c:v>70</c:v>
                </c:pt>
                <c:pt idx="37">
                  <c:v>72.5</c:v>
                </c:pt>
                <c:pt idx="38">
                  <c:v>75</c:v>
                </c:pt>
                <c:pt idx="39">
                  <c:v>77.5</c:v>
                </c:pt>
                <c:pt idx="40">
                  <c:v>80</c:v>
                </c:pt>
              </c:numCache>
            </c:numRef>
          </c:xVal>
          <c:yVal>
            <c:numRef>
              <c:f>PURPOSE!$W$19:$W$59</c:f>
              <c:numCache>
                <c:formatCode>0.0</c:formatCode>
                <c:ptCount val="41"/>
                <c:pt idx="0">
                  <c:v>19.999999999999993</c:v>
                </c:pt>
                <c:pt idx="1">
                  <c:v>-0.93446955605158877</c:v>
                </c:pt>
                <c:pt idx="2">
                  <c:v>-17.004419191919194</c:v>
                </c:pt>
                <c:pt idx="3">
                  <c:v>-28.773431158685067</c:v>
                </c:pt>
                <c:pt idx="4">
                  <c:v>-36.776515151515156</c:v>
                </c:pt>
                <c:pt idx="5">
                  <c:v>-41.520108309659093</c:v>
                </c:pt>
                <c:pt idx="6">
                  <c:v>-43.48207521645022</c:v>
                </c:pt>
                <c:pt idx="7">
                  <c:v>-43.111707899305557</c:v>
                </c:pt>
                <c:pt idx="8">
                  <c:v>-40.829725829725831</c:v>
                </c:pt>
                <c:pt idx="9">
                  <c:v>-37.028275923295453</c:v>
                </c:pt>
                <c:pt idx="10">
                  <c:v>-32.070932539682545</c:v>
                </c:pt>
                <c:pt idx="11">
                  <c:v>-26.292697482638893</c:v>
                </c:pt>
                <c:pt idx="12">
                  <c:v>-20.000000000000004</c:v>
                </c:pt>
                <c:pt idx="13">
                  <c:v>-13.470696783685071</c:v>
                </c:pt>
                <c:pt idx="14">
                  <c:v>-6.9540719696969759</c:v>
                </c:pt>
                <c:pt idx="15">
                  <c:v>-0.67083713812230172</c:v>
                </c:pt>
                <c:pt idx="16">
                  <c:v>5.186868686868678</c:v>
                </c:pt>
                <c:pt idx="17">
                  <c:v>10.455479037021995</c:v>
                </c:pt>
                <c:pt idx="18">
                  <c:v>14.999999999999986</c:v>
                </c:pt>
                <c:pt idx="19">
                  <c:v>18.714010219381308</c:v>
                </c:pt>
                <c:pt idx="20">
                  <c:v>21.519660894660895</c:v>
                </c:pt>
                <c:pt idx="21">
                  <c:v>23.36767578125</c:v>
                </c:pt>
                <c:pt idx="22">
                  <c:v>24.23735119047619</c:v>
                </c:pt>
                <c:pt idx="23">
                  <c:v>24.1365559895833</c:v>
                </c:pt>
                <c:pt idx="24">
                  <c:v>23.101731601731586</c:v>
                </c:pt>
                <c:pt idx="25">
                  <c:v>21.197892005997467</c:v>
                </c:pt>
                <c:pt idx="26">
                  <c:v>18.518623737373744</c:v>
                </c:pt>
                <c:pt idx="27">
                  <c:v>15.186085886769455</c:v>
                </c:pt>
                <c:pt idx="28">
                  <c:v>11.351010101010047</c:v>
                </c:pt>
                <c:pt idx="29">
                  <c:v>7.1927005828372614</c:v>
                </c:pt>
                <c:pt idx="30">
                  <c:v>2.9190340909091361</c:v>
                </c:pt>
                <c:pt idx="31">
                  <c:v>-1.2335400602002125</c:v>
                </c:pt>
                <c:pt idx="32">
                  <c:v>-4.9999999999999716</c:v>
                </c:pt>
                <c:pt idx="33">
                  <c:v>-8.0867513020832575</c:v>
                </c:pt>
                <c:pt idx="34">
                  <c:v>-10.171626984127002</c:v>
                </c:pt>
                <c:pt idx="35">
                  <c:v>-10.90388750789144</c:v>
                </c:pt>
                <c:pt idx="36">
                  <c:v>-9.9042207792206938</c:v>
                </c:pt>
                <c:pt idx="37">
                  <c:v>-6.7647421480430978</c:v>
                </c:pt>
                <c:pt idx="38">
                  <c:v>-1.0489944083694809</c:v>
                </c:pt>
                <c:pt idx="39">
                  <c:v>7.7080522017046604</c:v>
                </c:pt>
                <c:pt idx="40">
                  <c:v>19.999999999999844</c:v>
                </c:pt>
              </c:numCache>
            </c:numRef>
          </c:yVal>
          <c:smooth val="0"/>
          <c:extLst>
            <c:ext xmlns:c16="http://schemas.microsoft.com/office/drawing/2014/chart" uri="{C3380CC4-5D6E-409C-BE32-E72D297353CC}">
              <c16:uniqueId val="{00000001-3429-42B2-9826-EF133334A9D4}"/>
            </c:ext>
          </c:extLst>
        </c:ser>
        <c:dLbls>
          <c:showLegendKey val="0"/>
          <c:showVal val="0"/>
          <c:showCatName val="0"/>
          <c:showSerName val="0"/>
          <c:showPercent val="0"/>
          <c:showBubbleSize val="0"/>
        </c:dLbls>
        <c:axId val="788053296"/>
        <c:axId val="788048200"/>
      </c:scatterChart>
      <c:valAx>
        <c:axId val="788053296"/>
        <c:scaling>
          <c:orientation val="minMax"/>
          <c:max val="120"/>
          <c:min val="-65.223112824675326"/>
        </c:scaling>
        <c:delete val="0"/>
        <c:axPos val="b"/>
        <c:majorGridlines/>
        <c:numFmt formatCode="0.0" sourceLinked="1"/>
        <c:majorTickMark val="out"/>
        <c:minorTickMark val="none"/>
        <c:tickLblPos val="nextTo"/>
        <c:crossAx val="788048200"/>
        <c:crosses val="autoZero"/>
        <c:crossBetween val="midCat"/>
      </c:valAx>
      <c:valAx>
        <c:axId val="788048200"/>
        <c:scaling>
          <c:orientation val="minMax"/>
          <c:max val="120"/>
          <c:min val="-65.223112824675326"/>
        </c:scaling>
        <c:delete val="0"/>
        <c:axPos val="l"/>
        <c:majorGridlines/>
        <c:numFmt formatCode="0.0" sourceLinked="1"/>
        <c:majorTickMark val="out"/>
        <c:minorTickMark val="none"/>
        <c:tickLblPos val="nextTo"/>
        <c:crossAx val="788053296"/>
        <c:crosses val="autoZero"/>
        <c:crossBetween val="midCat"/>
      </c:valAx>
      <c:spPr>
        <a:ln>
          <a:noFill/>
        </a:ln>
      </c:spPr>
    </c:plotArea>
    <c:plotVisOnly val="1"/>
    <c:dispBlanksAs val="gap"/>
    <c:showDLblsOverMax val="0"/>
  </c:chart>
  <c:spPr>
    <a:ln>
      <a:noFill/>
    </a:ln>
  </c:spPr>
  <c:printSettings>
    <c:headerFooter/>
    <c:pageMargins b="0.75000000000000056" l="0.70000000000000051" r="0.70000000000000051" t="0.75000000000000056" header="0.30000000000000027" footer="0.30000000000000027"/>
    <c:pageSetup/>
  </c:printSettings>
</c:chartSpace>
</file>

<file path=xl/drawings/_rels/drawing1.xml.rels><?xml version="1.0" encoding="UTF-8" standalone="yes"?>
<Relationships xmlns="http://schemas.openxmlformats.org/package/2006/relationships"><Relationship Id="rId3" Type="http://schemas.openxmlformats.org/officeDocument/2006/relationships/hyperlink" Target="http://www.abbottaerospace.com/technical-library/donate/" TargetMode="External"/><Relationship Id="rId2" Type="http://schemas.openxmlformats.org/officeDocument/2006/relationships/image" Target="../media/image1.png"/><Relationship Id="rId1" Type="http://schemas.openxmlformats.org/officeDocument/2006/relationships/hyperlink" Target="http://www.abbottaerospace.com/" TargetMode="External"/><Relationship Id="rId4" Type="http://schemas.openxmlformats.org/officeDocument/2006/relationships/image" Target="../media/image2.gif"/></Relationships>
</file>

<file path=xl/drawings/_rels/drawing2.xml.rels><?xml version="1.0" encoding="UTF-8" standalone="yes"?>
<Relationships xmlns="http://schemas.openxmlformats.org/package/2006/relationships"><Relationship Id="rId3" Type="http://schemas.openxmlformats.org/officeDocument/2006/relationships/image" Target="../media/image1.png"/><Relationship Id="rId2" Type="http://schemas.openxmlformats.org/officeDocument/2006/relationships/hyperlink" Target="http://www.abbottaerospace.com/" TargetMode="External"/><Relationship Id="rId1" Type="http://schemas.openxmlformats.org/officeDocument/2006/relationships/chart" Target="../charts/chart1.xml"/><Relationship Id="rId5" Type="http://schemas.openxmlformats.org/officeDocument/2006/relationships/image" Target="../media/image2.gif"/><Relationship Id="rId4" Type="http://schemas.openxmlformats.org/officeDocument/2006/relationships/hyperlink" Target="http://www.abbottaerospace.com/technical-library/donate/" TargetMode="External"/></Relationships>
</file>

<file path=xl/drawings/_rels/vmlDrawing1.vml.rels><?xml version="1.0" encoding="UTF-8" standalone="yes"?>
<Relationships xmlns="http://schemas.openxmlformats.org/package/2006/relationships"><Relationship Id="rId1" Type="http://schemas.openxmlformats.org/officeDocument/2006/relationships/image" Target="../media/image3.png"/></Relationships>
</file>

<file path=xl/drawings/_rels/vmlDrawing2.vml.rels><?xml version="1.0" encoding="UTF-8" standalone="yes"?>
<Relationships xmlns="http://schemas.openxmlformats.org/package/2006/relationships"><Relationship Id="rId1" Type="http://schemas.openxmlformats.org/officeDocument/2006/relationships/image" Target="../media/image3.png"/></Relationships>
</file>

<file path=xl/drawings/drawing1.xml><?xml version="1.0" encoding="utf-8"?>
<xdr:wsDr xmlns:xdr="http://schemas.openxmlformats.org/drawingml/2006/spreadsheetDrawing" xmlns:a="http://schemas.openxmlformats.org/drawingml/2006/main">
  <xdr:twoCellAnchor editAs="oneCell">
    <xdr:from>
      <xdr:col>0</xdr:col>
      <xdr:colOff>40822</xdr:colOff>
      <xdr:row>7</xdr:row>
      <xdr:rowOff>40821</xdr:rowOff>
    </xdr:from>
    <xdr:to>
      <xdr:col>4</xdr:col>
      <xdr:colOff>0</xdr:colOff>
      <xdr:row>10</xdr:row>
      <xdr:rowOff>52475</xdr:rowOff>
    </xdr:to>
    <xdr:pic>
      <xdr:nvPicPr>
        <xdr:cNvPr id="2" name="Picture 1">
          <a:hlinkClick xmlns:r="http://schemas.openxmlformats.org/officeDocument/2006/relationships" r:id="rId1"/>
        </xdr:cNvPr>
        <xdr:cNvPicPr>
          <a:picLocks noChangeAspect="1"/>
        </xdr:cNvPicPr>
      </xdr:nvPicPr>
      <xdr:blipFill>
        <a:blip xmlns:r="http://schemas.openxmlformats.org/officeDocument/2006/relationships" r:embed="rId2">
          <a:clrChange>
            <a:clrFrom>
              <a:srgbClr val="FFFFFF"/>
            </a:clrFrom>
            <a:clrTo>
              <a:srgbClr val="FFFFFF">
                <a:alpha val="0"/>
              </a:srgbClr>
            </a:clrTo>
          </a:clrChange>
        </a:blip>
        <a:stretch>
          <a:fillRect/>
        </a:stretch>
      </xdr:blipFill>
      <xdr:spPr>
        <a:xfrm>
          <a:off x="40822" y="1267641"/>
          <a:ext cx="2565218" cy="537434"/>
        </a:xfrm>
        <a:prstGeom prst="rect">
          <a:avLst/>
        </a:prstGeom>
      </xdr:spPr>
    </xdr:pic>
    <xdr:clientData/>
  </xdr:twoCellAnchor>
  <xdr:twoCellAnchor editAs="oneCell">
    <xdr:from>
      <xdr:col>4</xdr:col>
      <xdr:colOff>274320</xdr:colOff>
      <xdr:row>56</xdr:row>
      <xdr:rowOff>45720</xdr:rowOff>
    </xdr:from>
    <xdr:to>
      <xdr:col>6</xdr:col>
      <xdr:colOff>190500</xdr:colOff>
      <xdr:row>58</xdr:row>
      <xdr:rowOff>69036</xdr:rowOff>
    </xdr:to>
    <xdr:pic>
      <xdr:nvPicPr>
        <xdr:cNvPr id="3" name="Picture 2" descr="PayPal - The safer, easier way to pay online!">
          <a:hlinkClick xmlns:r="http://schemas.openxmlformats.org/officeDocument/2006/relationships" r:id="rId3"/>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2880360" y="9745980"/>
          <a:ext cx="1165860" cy="37383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twoCellAnchor>
    <xdr:from>
      <xdr:col>4</xdr:col>
      <xdr:colOff>174202</xdr:colOff>
      <xdr:row>38</xdr:row>
      <xdr:rowOff>106566</xdr:rowOff>
    </xdr:from>
    <xdr:to>
      <xdr:col>10</xdr:col>
      <xdr:colOff>168088</xdr:colOff>
      <xdr:row>57</xdr:row>
      <xdr:rowOff>112058</xdr:rowOff>
    </xdr:to>
    <xdr:graphicFrame macro="">
      <xdr:nvGraphicFramePr>
        <xdr:cNvPr id="12" name="Chart 1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5</xdr:col>
      <xdr:colOff>533400</xdr:colOff>
      <xdr:row>27</xdr:row>
      <xdr:rowOff>3726</xdr:rowOff>
    </xdr:from>
    <xdr:to>
      <xdr:col>11</xdr:col>
      <xdr:colOff>3312</xdr:colOff>
      <xdr:row>32</xdr:row>
      <xdr:rowOff>3726</xdr:rowOff>
    </xdr:to>
    <xdr:sp macro="" textlink="">
      <xdr:nvSpPr>
        <xdr:cNvPr id="13" name="Double Brace 12"/>
        <xdr:cNvSpPr/>
      </xdr:nvSpPr>
      <xdr:spPr bwMode="auto">
        <a:xfrm>
          <a:off x="3609975" y="4413801"/>
          <a:ext cx="3127512" cy="809625"/>
        </a:xfrm>
        <a:prstGeom prst="bracePair">
          <a:avLst/>
        </a:prstGeom>
        <a:noFill/>
        <a:ln w="9525" cap="flat" cmpd="sng" algn="ctr">
          <a:solidFill>
            <a:schemeClr val="tx1"/>
          </a:solidFill>
          <a:prstDash val="solid"/>
          <a:round/>
          <a:headEnd type="none" w="med" len="med"/>
          <a:tailEnd type="none" w="med" len="med"/>
        </a:ln>
        <a:effectLst/>
      </xdr:spPr>
      <xdr:txBody>
        <a:bodyPr vertOverflow="clip" wrap="square" lIns="18288" tIns="0" rIns="0" bIns="0" rtlCol="0" anchor="ctr" upright="1"/>
        <a:lstStyle/>
        <a:p>
          <a:pPr algn="ctr"/>
          <a:endParaRPr lang="en-CA" sz="1100"/>
        </a:p>
      </xdr:txBody>
    </xdr:sp>
    <xdr:clientData/>
  </xdr:twoCellAnchor>
  <xdr:twoCellAnchor>
    <xdr:from>
      <xdr:col>5</xdr:col>
      <xdr:colOff>542925</xdr:colOff>
      <xdr:row>33</xdr:row>
      <xdr:rowOff>0</xdr:rowOff>
    </xdr:from>
    <xdr:to>
      <xdr:col>11</xdr:col>
      <xdr:colOff>3312</xdr:colOff>
      <xdr:row>38</xdr:row>
      <xdr:rowOff>0</xdr:rowOff>
    </xdr:to>
    <xdr:sp macro="" textlink="">
      <xdr:nvSpPr>
        <xdr:cNvPr id="14" name="Double Brace 13"/>
        <xdr:cNvSpPr/>
      </xdr:nvSpPr>
      <xdr:spPr bwMode="auto">
        <a:xfrm>
          <a:off x="3619500" y="5381625"/>
          <a:ext cx="3117987" cy="809625"/>
        </a:xfrm>
        <a:prstGeom prst="bracePair">
          <a:avLst/>
        </a:prstGeom>
        <a:noFill/>
        <a:ln w="9525" cap="flat" cmpd="sng" algn="ctr">
          <a:solidFill>
            <a:schemeClr val="tx1"/>
          </a:solidFill>
          <a:prstDash val="solid"/>
          <a:round/>
          <a:headEnd type="none" w="med" len="med"/>
          <a:tailEnd type="none" w="med" len="med"/>
        </a:ln>
        <a:effectLst/>
      </xdr:spPr>
      <xdr:txBody>
        <a:bodyPr vertOverflow="clip" wrap="square" lIns="18288" tIns="0" rIns="0" bIns="0" rtlCol="0" anchor="ctr" upright="1"/>
        <a:lstStyle/>
        <a:p>
          <a:pPr algn="ctr"/>
          <a:endParaRPr lang="en-CA" sz="1100"/>
        </a:p>
      </xdr:txBody>
    </xdr:sp>
    <xdr:clientData/>
  </xdr:twoCellAnchor>
  <xdr:twoCellAnchor>
    <xdr:from>
      <xdr:col>2</xdr:col>
      <xdr:colOff>0</xdr:colOff>
      <xdr:row>45</xdr:row>
      <xdr:rowOff>0</xdr:rowOff>
    </xdr:from>
    <xdr:to>
      <xdr:col>3</xdr:col>
      <xdr:colOff>0</xdr:colOff>
      <xdr:row>50</xdr:row>
      <xdr:rowOff>0</xdr:rowOff>
    </xdr:to>
    <xdr:sp macro="" textlink="">
      <xdr:nvSpPr>
        <xdr:cNvPr id="15" name="Double Brace 14"/>
        <xdr:cNvSpPr/>
      </xdr:nvSpPr>
      <xdr:spPr bwMode="auto">
        <a:xfrm>
          <a:off x="4928152" y="6824870"/>
          <a:ext cx="612913" cy="828260"/>
        </a:xfrm>
        <a:prstGeom prst="bracePair">
          <a:avLst/>
        </a:prstGeom>
        <a:noFill/>
        <a:ln w="9525" cap="flat" cmpd="sng" algn="ctr">
          <a:solidFill>
            <a:schemeClr val="tx1"/>
          </a:solidFill>
          <a:prstDash val="solid"/>
          <a:round/>
          <a:headEnd type="none" w="med" len="med"/>
          <a:tailEnd type="none" w="med" len="med"/>
        </a:ln>
        <a:effectLst/>
      </xdr:spPr>
      <xdr:txBody>
        <a:bodyPr vertOverflow="clip" wrap="square" lIns="18288" tIns="0" rIns="0" bIns="0" rtlCol="0" anchor="ctr" upright="1"/>
        <a:lstStyle/>
        <a:p>
          <a:pPr algn="ctr"/>
          <a:endParaRPr lang="en-CA" sz="1100"/>
        </a:p>
      </xdr:txBody>
    </xdr:sp>
    <xdr:clientData/>
  </xdr:twoCellAnchor>
  <xdr:twoCellAnchor>
    <xdr:from>
      <xdr:col>2</xdr:col>
      <xdr:colOff>0</xdr:colOff>
      <xdr:row>39</xdr:row>
      <xdr:rowOff>0</xdr:rowOff>
    </xdr:from>
    <xdr:to>
      <xdr:col>3</xdr:col>
      <xdr:colOff>0</xdr:colOff>
      <xdr:row>44</xdr:row>
      <xdr:rowOff>0</xdr:rowOff>
    </xdr:to>
    <xdr:sp macro="" textlink="">
      <xdr:nvSpPr>
        <xdr:cNvPr id="16" name="Double Brace 15"/>
        <xdr:cNvSpPr/>
      </xdr:nvSpPr>
      <xdr:spPr bwMode="auto">
        <a:xfrm>
          <a:off x="1863587" y="6824870"/>
          <a:ext cx="612913" cy="828260"/>
        </a:xfrm>
        <a:prstGeom prst="bracePair">
          <a:avLst/>
        </a:prstGeom>
        <a:noFill/>
        <a:ln w="9525" cap="flat" cmpd="sng" algn="ctr">
          <a:solidFill>
            <a:schemeClr val="tx1"/>
          </a:solidFill>
          <a:prstDash val="solid"/>
          <a:round/>
          <a:headEnd type="none" w="med" len="med"/>
          <a:tailEnd type="none" w="med" len="med"/>
        </a:ln>
        <a:effectLst/>
      </xdr:spPr>
      <xdr:txBody>
        <a:bodyPr vertOverflow="clip" wrap="square" lIns="18288" tIns="0" rIns="0" bIns="0" rtlCol="0" anchor="ctr" upright="1"/>
        <a:lstStyle/>
        <a:p>
          <a:pPr algn="ctr"/>
          <a:endParaRPr lang="en-CA" sz="1100"/>
        </a:p>
      </xdr:txBody>
    </xdr:sp>
    <xdr:clientData/>
  </xdr:twoCellAnchor>
  <xdr:twoCellAnchor>
    <xdr:from>
      <xdr:col>0</xdr:col>
      <xdr:colOff>0</xdr:colOff>
      <xdr:row>45</xdr:row>
      <xdr:rowOff>0</xdr:rowOff>
    </xdr:from>
    <xdr:to>
      <xdr:col>1</xdr:col>
      <xdr:colOff>4481</xdr:colOff>
      <xdr:row>50</xdr:row>
      <xdr:rowOff>0</xdr:rowOff>
    </xdr:to>
    <xdr:sp macro="" textlink="">
      <xdr:nvSpPr>
        <xdr:cNvPr id="17" name="Double Brace 16"/>
        <xdr:cNvSpPr/>
      </xdr:nvSpPr>
      <xdr:spPr bwMode="auto">
        <a:xfrm>
          <a:off x="0" y="7104529"/>
          <a:ext cx="609599" cy="784412"/>
        </a:xfrm>
        <a:prstGeom prst="bracePair">
          <a:avLst/>
        </a:prstGeom>
        <a:noFill/>
        <a:ln w="9525" cap="flat" cmpd="sng" algn="ctr">
          <a:solidFill>
            <a:schemeClr val="tx1"/>
          </a:solidFill>
          <a:prstDash val="solid"/>
          <a:round/>
          <a:headEnd type="none" w="med" len="med"/>
          <a:tailEnd type="none" w="med" len="med"/>
        </a:ln>
        <a:effectLst/>
      </xdr:spPr>
      <xdr:txBody>
        <a:bodyPr vertOverflow="clip" wrap="square" lIns="18288" tIns="0" rIns="0" bIns="0" rtlCol="0" anchor="ctr" upright="1"/>
        <a:lstStyle/>
        <a:p>
          <a:pPr algn="ctr"/>
          <a:endParaRPr lang="en-CA" sz="1100"/>
        </a:p>
      </xdr:txBody>
    </xdr:sp>
    <xdr:clientData/>
  </xdr:twoCellAnchor>
  <xdr:twoCellAnchor>
    <xdr:from>
      <xdr:col>3</xdr:col>
      <xdr:colOff>0</xdr:colOff>
      <xdr:row>21</xdr:row>
      <xdr:rowOff>0</xdr:rowOff>
    </xdr:from>
    <xdr:to>
      <xdr:col>8</xdr:col>
      <xdr:colOff>0</xdr:colOff>
      <xdr:row>26</xdr:row>
      <xdr:rowOff>0</xdr:rowOff>
    </xdr:to>
    <xdr:sp macro="" textlink="">
      <xdr:nvSpPr>
        <xdr:cNvPr id="18" name="Double Brace 17"/>
        <xdr:cNvSpPr/>
      </xdr:nvSpPr>
      <xdr:spPr bwMode="auto">
        <a:xfrm>
          <a:off x="1863587" y="3511826"/>
          <a:ext cx="3064565" cy="828261"/>
        </a:xfrm>
        <a:prstGeom prst="bracePair">
          <a:avLst/>
        </a:prstGeom>
        <a:noFill/>
        <a:ln w="9525" cap="flat" cmpd="sng" algn="ctr">
          <a:solidFill>
            <a:schemeClr val="tx1"/>
          </a:solidFill>
          <a:prstDash val="solid"/>
          <a:round/>
          <a:headEnd type="none" w="med" len="med"/>
          <a:tailEnd type="none" w="med" len="med"/>
        </a:ln>
        <a:effectLst/>
      </xdr:spPr>
      <xdr:txBody>
        <a:bodyPr vertOverflow="clip" wrap="square" lIns="18288" tIns="0" rIns="0" bIns="0" rtlCol="0" anchor="ctr" upright="1"/>
        <a:lstStyle/>
        <a:p>
          <a:pPr algn="ctr"/>
          <a:endParaRPr lang="en-CA" sz="1100"/>
        </a:p>
      </xdr:txBody>
    </xdr:sp>
    <xdr:clientData/>
  </xdr:twoCellAnchor>
  <xdr:twoCellAnchor>
    <xdr:from>
      <xdr:col>8</xdr:col>
      <xdr:colOff>108858</xdr:colOff>
      <xdr:row>21</xdr:row>
      <xdr:rowOff>0</xdr:rowOff>
    </xdr:from>
    <xdr:to>
      <xdr:col>8</xdr:col>
      <xdr:colOff>503464</xdr:colOff>
      <xdr:row>26</xdr:row>
      <xdr:rowOff>0</xdr:rowOff>
    </xdr:to>
    <xdr:sp macro="" textlink="">
      <xdr:nvSpPr>
        <xdr:cNvPr id="19" name="Double Brace 18"/>
        <xdr:cNvSpPr/>
      </xdr:nvSpPr>
      <xdr:spPr bwMode="auto">
        <a:xfrm>
          <a:off x="5037010" y="3511826"/>
          <a:ext cx="394606" cy="828261"/>
        </a:xfrm>
        <a:prstGeom prst="bracePair">
          <a:avLst/>
        </a:prstGeom>
        <a:noFill/>
        <a:ln w="9525" cap="flat" cmpd="sng" algn="ctr">
          <a:solidFill>
            <a:schemeClr val="tx1"/>
          </a:solidFill>
          <a:prstDash val="solid"/>
          <a:round/>
          <a:headEnd type="none" w="med" len="med"/>
          <a:tailEnd type="none" w="med" len="med"/>
        </a:ln>
        <a:effectLst/>
      </xdr:spPr>
      <xdr:txBody>
        <a:bodyPr vertOverflow="clip" wrap="square" lIns="18288" tIns="0" rIns="0" bIns="0" rtlCol="0" anchor="ctr" upright="1"/>
        <a:lstStyle/>
        <a:p>
          <a:pPr algn="ctr"/>
          <a:endParaRPr lang="en-CA" sz="1100"/>
        </a:p>
      </xdr:txBody>
    </xdr:sp>
    <xdr:clientData/>
  </xdr:twoCellAnchor>
  <xdr:twoCellAnchor>
    <xdr:from>
      <xdr:col>2</xdr:col>
      <xdr:colOff>136072</xdr:colOff>
      <xdr:row>21</xdr:row>
      <xdr:rowOff>0</xdr:rowOff>
    </xdr:from>
    <xdr:to>
      <xdr:col>2</xdr:col>
      <xdr:colOff>503464</xdr:colOff>
      <xdr:row>26</xdr:row>
      <xdr:rowOff>0</xdr:rowOff>
    </xdr:to>
    <xdr:sp macro="" textlink="">
      <xdr:nvSpPr>
        <xdr:cNvPr id="20" name="Double Brace 19"/>
        <xdr:cNvSpPr/>
      </xdr:nvSpPr>
      <xdr:spPr bwMode="auto">
        <a:xfrm>
          <a:off x="1361898" y="3511826"/>
          <a:ext cx="367392" cy="828261"/>
        </a:xfrm>
        <a:prstGeom prst="bracePair">
          <a:avLst/>
        </a:prstGeom>
        <a:noFill/>
        <a:ln w="9525" cap="flat" cmpd="sng" algn="ctr">
          <a:solidFill>
            <a:schemeClr val="tx1"/>
          </a:solidFill>
          <a:prstDash val="solid"/>
          <a:round/>
          <a:headEnd type="none" w="med" len="med"/>
          <a:tailEnd type="none" w="med" len="med"/>
        </a:ln>
        <a:effectLst/>
      </xdr:spPr>
      <xdr:txBody>
        <a:bodyPr vertOverflow="clip" wrap="square" lIns="18288" tIns="0" rIns="0" bIns="0" rtlCol="0" anchor="ctr" upright="1"/>
        <a:lstStyle/>
        <a:p>
          <a:pPr algn="ctr"/>
          <a:endParaRPr lang="en-CA" sz="1100"/>
        </a:p>
      </xdr:txBody>
    </xdr:sp>
    <xdr:clientData/>
  </xdr:twoCellAnchor>
  <xdr:oneCellAnchor>
    <xdr:from>
      <xdr:col>2</xdr:col>
      <xdr:colOff>446686</xdr:colOff>
      <xdr:row>22</xdr:row>
      <xdr:rowOff>118241</xdr:rowOff>
    </xdr:from>
    <xdr:ext cx="254942" cy="264560"/>
    <xdr:sp macro="" textlink="">
      <xdr:nvSpPr>
        <xdr:cNvPr id="21" name="TextBox 20"/>
        <xdr:cNvSpPr txBox="1"/>
      </xdr:nvSpPr>
      <xdr:spPr>
        <a:xfrm>
          <a:off x="1672512" y="3795719"/>
          <a:ext cx="254942"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r>
            <a:rPr lang="en-CA" sz="1100"/>
            <a:t>=</a:t>
          </a:r>
        </a:p>
      </xdr:txBody>
    </xdr:sp>
    <xdr:clientData/>
  </xdr:oneCellAnchor>
  <xdr:oneCellAnchor>
    <xdr:from>
      <xdr:col>7</xdr:col>
      <xdr:colOff>486104</xdr:colOff>
      <xdr:row>20</xdr:row>
      <xdr:rowOff>284</xdr:rowOff>
    </xdr:from>
    <xdr:ext cx="299377" cy="264560"/>
    <xdr:sp macro="" textlink="">
      <xdr:nvSpPr>
        <xdr:cNvPr id="22" name="TextBox 21"/>
        <xdr:cNvSpPr txBox="1"/>
      </xdr:nvSpPr>
      <xdr:spPr>
        <a:xfrm>
          <a:off x="4188430" y="11165241"/>
          <a:ext cx="299377"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r>
            <a:rPr lang="en-CA" sz="1100"/>
            <a:t>-1</a:t>
          </a:r>
        </a:p>
      </xdr:txBody>
    </xdr:sp>
    <xdr:clientData/>
  </xdr:oneCellAnchor>
  <xdr:oneCellAnchor>
    <xdr:from>
      <xdr:col>4</xdr:col>
      <xdr:colOff>495628</xdr:colOff>
      <xdr:row>32</xdr:row>
      <xdr:rowOff>33830</xdr:rowOff>
    </xdr:from>
    <xdr:ext cx="227883" cy="264560"/>
    <xdr:sp macro="" textlink="">
      <xdr:nvSpPr>
        <xdr:cNvPr id="27" name="TextBox 26"/>
        <xdr:cNvSpPr txBox="1"/>
      </xdr:nvSpPr>
      <xdr:spPr>
        <a:xfrm>
          <a:off x="2972128" y="5533482"/>
          <a:ext cx="227883"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r>
            <a:rPr lang="en-CA" sz="1100"/>
            <a:t>-</a:t>
          </a:r>
        </a:p>
      </xdr:txBody>
    </xdr:sp>
    <xdr:clientData/>
  </xdr:oneCellAnchor>
  <xdr:twoCellAnchor>
    <xdr:from>
      <xdr:col>0</xdr:col>
      <xdr:colOff>108858</xdr:colOff>
      <xdr:row>39</xdr:row>
      <xdr:rowOff>0</xdr:rowOff>
    </xdr:from>
    <xdr:to>
      <xdr:col>0</xdr:col>
      <xdr:colOff>503464</xdr:colOff>
      <xdr:row>44</xdr:row>
      <xdr:rowOff>0</xdr:rowOff>
    </xdr:to>
    <xdr:sp macro="" textlink="">
      <xdr:nvSpPr>
        <xdr:cNvPr id="52" name="Double Brace 51"/>
        <xdr:cNvSpPr/>
      </xdr:nvSpPr>
      <xdr:spPr bwMode="auto">
        <a:xfrm>
          <a:off x="721771" y="6824870"/>
          <a:ext cx="394606" cy="828260"/>
        </a:xfrm>
        <a:prstGeom prst="bracePair">
          <a:avLst/>
        </a:prstGeom>
        <a:noFill/>
        <a:ln w="9525" cap="flat" cmpd="sng" algn="ctr">
          <a:solidFill>
            <a:schemeClr val="tx1"/>
          </a:solidFill>
          <a:prstDash val="solid"/>
          <a:round/>
          <a:headEnd type="none" w="med" len="med"/>
          <a:tailEnd type="none" w="med" len="med"/>
        </a:ln>
        <a:effectLst/>
      </xdr:spPr>
      <xdr:txBody>
        <a:bodyPr vertOverflow="clip" wrap="square" lIns="18288" tIns="0" rIns="0" bIns="0" rtlCol="0" anchor="ctr" upright="1"/>
        <a:lstStyle/>
        <a:p>
          <a:pPr algn="ctr"/>
          <a:endParaRPr lang="en-CA" sz="1100"/>
        </a:p>
      </xdr:txBody>
    </xdr:sp>
    <xdr:clientData/>
  </xdr:twoCellAnchor>
  <xdr:twoCellAnchor>
    <xdr:from>
      <xdr:col>0</xdr:col>
      <xdr:colOff>0</xdr:colOff>
      <xdr:row>27</xdr:row>
      <xdr:rowOff>0</xdr:rowOff>
    </xdr:from>
    <xdr:to>
      <xdr:col>5</xdr:col>
      <xdr:colOff>0</xdr:colOff>
      <xdr:row>32</xdr:row>
      <xdr:rowOff>0</xdr:rowOff>
    </xdr:to>
    <xdr:sp macro="" textlink="">
      <xdr:nvSpPr>
        <xdr:cNvPr id="23" name="Double Brace 22"/>
        <xdr:cNvSpPr/>
      </xdr:nvSpPr>
      <xdr:spPr bwMode="auto">
        <a:xfrm>
          <a:off x="1863587" y="3511826"/>
          <a:ext cx="3064565" cy="828261"/>
        </a:xfrm>
        <a:prstGeom prst="bracePair">
          <a:avLst/>
        </a:prstGeom>
        <a:noFill/>
        <a:ln w="9525" cap="flat" cmpd="sng" algn="ctr">
          <a:solidFill>
            <a:schemeClr val="tx1"/>
          </a:solidFill>
          <a:prstDash val="solid"/>
          <a:round/>
          <a:headEnd type="none" w="med" len="med"/>
          <a:tailEnd type="none" w="med" len="med"/>
        </a:ln>
        <a:effectLst/>
      </xdr:spPr>
      <xdr:txBody>
        <a:bodyPr vertOverflow="clip" wrap="square" lIns="18288" tIns="0" rIns="0" bIns="0" rtlCol="0" anchor="ctr" upright="1"/>
        <a:lstStyle/>
        <a:p>
          <a:pPr algn="ctr"/>
          <a:endParaRPr lang="en-CA" sz="1100"/>
        </a:p>
      </xdr:txBody>
    </xdr:sp>
    <xdr:clientData/>
  </xdr:twoCellAnchor>
  <xdr:twoCellAnchor>
    <xdr:from>
      <xdr:col>0</xdr:col>
      <xdr:colOff>0</xdr:colOff>
      <xdr:row>33</xdr:row>
      <xdr:rowOff>0</xdr:rowOff>
    </xdr:from>
    <xdr:to>
      <xdr:col>5</xdr:col>
      <xdr:colOff>0</xdr:colOff>
      <xdr:row>38</xdr:row>
      <xdr:rowOff>0</xdr:rowOff>
    </xdr:to>
    <xdr:sp macro="" textlink="">
      <xdr:nvSpPr>
        <xdr:cNvPr id="29" name="Double Brace 28"/>
        <xdr:cNvSpPr/>
      </xdr:nvSpPr>
      <xdr:spPr bwMode="auto">
        <a:xfrm>
          <a:off x="1863587" y="3511826"/>
          <a:ext cx="3064565" cy="828261"/>
        </a:xfrm>
        <a:prstGeom prst="bracePair">
          <a:avLst/>
        </a:prstGeom>
        <a:noFill/>
        <a:ln w="9525" cap="flat" cmpd="sng" algn="ctr">
          <a:solidFill>
            <a:schemeClr val="tx1"/>
          </a:solidFill>
          <a:prstDash val="solid"/>
          <a:round/>
          <a:headEnd type="none" w="med" len="med"/>
          <a:tailEnd type="none" w="med" len="med"/>
        </a:ln>
        <a:effectLst/>
      </xdr:spPr>
      <xdr:txBody>
        <a:bodyPr vertOverflow="clip" wrap="square" lIns="18288" tIns="0" rIns="0" bIns="0" rtlCol="0" anchor="ctr" upright="1"/>
        <a:lstStyle/>
        <a:p>
          <a:pPr algn="ctr"/>
          <a:endParaRPr lang="en-CA" sz="1100"/>
        </a:p>
      </xdr:txBody>
    </xdr:sp>
    <xdr:clientData/>
  </xdr:twoCellAnchor>
  <xdr:oneCellAnchor>
    <xdr:from>
      <xdr:col>4</xdr:col>
      <xdr:colOff>486104</xdr:colOff>
      <xdr:row>32</xdr:row>
      <xdr:rowOff>284</xdr:rowOff>
    </xdr:from>
    <xdr:ext cx="299377" cy="264560"/>
    <xdr:sp macro="" textlink="">
      <xdr:nvSpPr>
        <xdr:cNvPr id="31" name="TextBox 30"/>
        <xdr:cNvSpPr txBox="1"/>
      </xdr:nvSpPr>
      <xdr:spPr>
        <a:xfrm>
          <a:off x="4801343" y="3346458"/>
          <a:ext cx="299377"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r>
            <a:rPr lang="en-CA" sz="1100"/>
            <a:t>-1</a:t>
          </a:r>
        </a:p>
      </xdr:txBody>
    </xdr:sp>
    <xdr:clientData/>
  </xdr:oneCellAnchor>
  <xdr:twoCellAnchor>
    <xdr:from>
      <xdr:col>0</xdr:col>
      <xdr:colOff>40822</xdr:colOff>
      <xdr:row>7</xdr:row>
      <xdr:rowOff>40821</xdr:rowOff>
    </xdr:from>
    <xdr:to>
      <xdr:col>4</xdr:col>
      <xdr:colOff>66675</xdr:colOff>
      <xdr:row>10</xdr:row>
      <xdr:rowOff>145236</xdr:rowOff>
    </xdr:to>
    <xdr:grpSp>
      <xdr:nvGrpSpPr>
        <xdr:cNvPr id="24" name="Group 23"/>
        <xdr:cNvGrpSpPr/>
      </xdr:nvGrpSpPr>
      <xdr:grpSpPr>
        <a:xfrm>
          <a:off x="40822" y="1295880"/>
          <a:ext cx="2562865" cy="642297"/>
          <a:chOff x="40822" y="1267641"/>
          <a:chExt cx="2570933" cy="630195"/>
        </a:xfrm>
      </xdr:grpSpPr>
      <xdr:pic>
        <xdr:nvPicPr>
          <xdr:cNvPr id="25" name="Picture 24">
            <a:hlinkClick xmlns:r="http://schemas.openxmlformats.org/officeDocument/2006/relationships" r:id="rId2"/>
          </xdr:cNvPr>
          <xdr:cNvPicPr>
            <a:picLocks noChangeAspect="1"/>
          </xdr:cNvPicPr>
        </xdr:nvPicPr>
        <xdr:blipFill>
          <a:blip xmlns:r="http://schemas.openxmlformats.org/officeDocument/2006/relationships" r:embed="rId3">
            <a:clrChange>
              <a:clrFrom>
                <a:srgbClr val="FFFFFF"/>
              </a:clrFrom>
              <a:clrTo>
                <a:srgbClr val="FFFFFF">
                  <a:alpha val="0"/>
                </a:srgbClr>
              </a:clrTo>
            </a:clrChange>
          </a:blip>
          <a:stretch>
            <a:fillRect/>
          </a:stretch>
        </xdr:blipFill>
        <xdr:spPr>
          <a:xfrm>
            <a:off x="40822" y="1267641"/>
            <a:ext cx="2570933" cy="537434"/>
          </a:xfrm>
          <a:prstGeom prst="rect">
            <a:avLst/>
          </a:prstGeom>
        </xdr:spPr>
      </xdr:pic>
      <xdr:pic>
        <xdr:nvPicPr>
          <xdr:cNvPr id="26" name="Picture 25" descr="PayPal - The safer, easier way to pay online!">
            <a:hlinkClick xmlns:r="http://schemas.openxmlformats.org/officeDocument/2006/relationships" r:id="rId4"/>
          </xdr:cNvPr>
          <xdr:cNvPicPr>
            <a:picLocks noChangeAspect="1" noChangeArrowheads="1"/>
          </xdr:cNvPicPr>
        </xdr:nvPicPr>
        <xdr:blipFill>
          <a:blip xmlns:r="http://schemas.openxmlformats.org/officeDocument/2006/relationships" r:embed="rId5">
            <a:extLst>
              <a:ext uri="{28A0092B-C50C-407E-A947-70E740481C1C}">
                <a14:useLocalDpi xmlns:a14="http://schemas.microsoft.com/office/drawing/2010/main" val="0"/>
              </a:ext>
            </a:extLst>
          </a:blip>
          <a:srcRect/>
          <a:stretch>
            <a:fillRect/>
          </a:stretch>
        </xdr:blipFill>
        <xdr:spPr bwMode="auto">
          <a:xfrm>
            <a:off x="1790700" y="1673046"/>
            <a:ext cx="701040" cy="224790"/>
          </a:xfrm>
          <a:prstGeom prst="rect">
            <a:avLst/>
          </a:prstGeom>
          <a:noFill/>
          <a:extLst>
            <a:ext uri="{909E8E84-426E-40DD-AFC4-6F175D3DCCD1}">
              <a14:hiddenFill xmlns:a14="http://schemas.microsoft.com/office/drawing/2010/main">
                <a:solidFill>
                  <a:srgbClr val="FFFFFF"/>
                </a:solidFill>
              </a14:hiddenFill>
            </a:ext>
          </a:extLst>
        </xdr:spPr>
      </xdr:pic>
    </xdr:grpSp>
    <xdr:clientData/>
  </xdr:twoCellAnchor>
</xdr:wsDr>
</file>

<file path=xl/externalLinks/_rels/externalLink1.xml.rels><?xml version="1.0" encoding="UTF-8" standalone="yes"?>
<Relationships xmlns="http://schemas.openxmlformats.org/package/2006/relationships"><Relationship Id="rId1" Type="http://schemas.microsoft.com/office/2006/relationships/xlExternalLinkPath/xlLibrary" Target="AA-SM-99-001%20Equations.xla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AA-SM-99-001 Equations"/>
    </sheetNames>
    <definedNames>
      <definedName name="ChangeChartAxisScale"/>
    </definedNames>
    <sheetDataSet>
      <sheetData sheetId="0"/>
      <sheetData sheetId="1"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http://www.abbottaerospace.com/engineering-services" TargetMode="External"/><Relationship Id="rId7" Type="http://schemas.openxmlformats.org/officeDocument/2006/relationships/vmlDrawing" Target="../drawings/vmlDrawing1.vml"/><Relationship Id="rId2" Type="http://schemas.openxmlformats.org/officeDocument/2006/relationships/hyperlink" Target="http://www.xl-viking.com/download-free-trial/" TargetMode="External"/><Relationship Id="rId1" Type="http://schemas.openxmlformats.org/officeDocument/2006/relationships/hyperlink" Target="mailto:%20spreadsheets@abbottaerospace.com?subject=Abbott%20Aerospace%20Inc%20Spreadsheets" TargetMode="External"/><Relationship Id="rId6" Type="http://schemas.openxmlformats.org/officeDocument/2006/relationships/drawing" Target="../drawings/drawing1.xml"/><Relationship Id="rId5" Type="http://schemas.openxmlformats.org/officeDocument/2006/relationships/printerSettings" Target="../printerSettings/printerSettings1.bin"/><Relationship Id="rId4" Type="http://schemas.openxmlformats.org/officeDocument/2006/relationships/hyperlink" Target="http://www.abbottaerospace.com/subscribe" TargetMode="External"/></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50"/>
  </sheetPr>
  <dimension ref="A1:Y62"/>
  <sheetViews>
    <sheetView view="pageBreakPreview" topLeftCell="A24" zoomScale="70" zoomScaleNormal="100" zoomScaleSheetLayoutView="70" workbookViewId="0">
      <selection activeCell="C65" sqref="C65"/>
    </sheetView>
  </sheetViews>
  <sheetFormatPr defaultColWidth="9.109375" defaultRowHeight="15.6" x14ac:dyDescent="0.3"/>
  <cols>
    <col min="1" max="2" width="9.109375" style="12"/>
    <col min="3" max="3" width="10.6640625" style="12" bestFit="1" customWidth="1"/>
    <col min="4" max="11" width="9.109375" style="12"/>
    <col min="12" max="12" width="5.44140625" style="2" customWidth="1"/>
    <col min="13" max="17" width="5.33203125" style="57" customWidth="1"/>
    <col min="18" max="19" width="5.33203125" style="58" customWidth="1"/>
    <col min="20" max="25" width="9.109375" style="61"/>
    <col min="26" max="16384" width="9.109375" style="12"/>
  </cols>
  <sheetData>
    <row r="1" spans="1:25" s="2" customFormat="1" ht="13.8" x14ac:dyDescent="0.3">
      <c r="A1" s="22"/>
      <c r="B1" s="23" t="s">
        <v>1</v>
      </c>
      <c r="C1" s="24" t="s">
        <v>0</v>
      </c>
      <c r="D1" s="22"/>
      <c r="E1" s="22"/>
      <c r="F1" s="23" t="s">
        <v>12</v>
      </c>
      <c r="G1" s="25"/>
      <c r="H1" s="22"/>
      <c r="I1" s="22"/>
      <c r="J1" s="22"/>
      <c r="K1" s="22"/>
      <c r="M1" s="53"/>
      <c r="N1" s="53"/>
      <c r="O1" s="53"/>
      <c r="P1" s="53"/>
      <c r="Q1" s="53"/>
      <c r="R1" s="53"/>
      <c r="S1" s="53"/>
      <c r="T1" s="54"/>
      <c r="U1" s="54"/>
      <c r="V1" s="54"/>
      <c r="W1" s="55"/>
      <c r="X1" s="56"/>
      <c r="Y1" s="54"/>
    </row>
    <row r="2" spans="1:25" s="2" customFormat="1" ht="13.8" x14ac:dyDescent="0.3">
      <c r="A2" s="22"/>
      <c r="B2" s="23" t="s">
        <v>2</v>
      </c>
      <c r="C2" s="24" t="s">
        <v>10</v>
      </c>
      <c r="D2" s="22"/>
      <c r="E2" s="22"/>
      <c r="F2" s="23" t="s">
        <v>5</v>
      </c>
      <c r="G2" s="24"/>
      <c r="H2" s="22"/>
      <c r="I2" s="22"/>
      <c r="J2" s="22"/>
      <c r="K2" s="22"/>
      <c r="M2" s="53"/>
      <c r="N2" s="53"/>
      <c r="O2" s="53"/>
      <c r="P2" s="53"/>
      <c r="Q2" s="53"/>
      <c r="R2" s="53"/>
      <c r="S2" s="53"/>
      <c r="T2" s="54"/>
      <c r="U2" s="54"/>
      <c r="V2" s="54"/>
      <c r="W2" s="55"/>
      <c r="X2" s="56"/>
      <c r="Y2" s="54"/>
    </row>
    <row r="3" spans="1:25" s="2" customFormat="1" ht="13.8" x14ac:dyDescent="0.3">
      <c r="A3" s="22"/>
      <c r="B3" s="23" t="s">
        <v>3</v>
      </c>
      <c r="C3" s="26"/>
      <c r="D3" s="22"/>
      <c r="E3" s="22"/>
      <c r="F3" s="23" t="s">
        <v>4</v>
      </c>
      <c r="G3" s="24"/>
      <c r="H3" s="22"/>
      <c r="I3" s="22"/>
      <c r="J3" s="22"/>
      <c r="K3" s="22"/>
      <c r="M3" s="53"/>
      <c r="N3" s="53"/>
      <c r="O3" s="53"/>
      <c r="P3" s="53"/>
      <c r="Q3" s="53"/>
      <c r="R3" s="53"/>
      <c r="S3" s="53"/>
      <c r="T3" s="54"/>
      <c r="U3" s="54"/>
      <c r="V3" s="54"/>
      <c r="W3" s="55"/>
      <c r="X3" s="56"/>
      <c r="Y3" s="54"/>
    </row>
    <row r="4" spans="1:25" s="2" customFormat="1" ht="13.8" x14ac:dyDescent="0.3">
      <c r="A4" s="22"/>
      <c r="B4" s="23" t="s">
        <v>19</v>
      </c>
      <c r="C4" s="25"/>
      <c r="D4" s="22"/>
      <c r="E4" s="22"/>
      <c r="F4" s="23" t="s">
        <v>20</v>
      </c>
      <c r="G4" s="24" t="s">
        <v>32</v>
      </c>
      <c r="H4" s="22"/>
      <c r="I4" s="22"/>
      <c r="J4" s="22"/>
      <c r="K4" s="22"/>
      <c r="M4" s="53"/>
      <c r="N4" s="53"/>
      <c r="O4" s="53"/>
      <c r="P4" s="53"/>
      <c r="Q4" s="57"/>
      <c r="R4" s="58"/>
      <c r="S4" s="58"/>
      <c r="T4" s="54"/>
      <c r="U4" s="54"/>
      <c r="V4" s="54"/>
      <c r="W4" s="55"/>
      <c r="X4" s="56"/>
      <c r="Y4" s="54"/>
    </row>
    <row r="5" spans="1:25" s="2" customFormat="1" ht="13.8" x14ac:dyDescent="0.3">
      <c r="A5" s="22"/>
      <c r="B5" s="23" t="s">
        <v>21</v>
      </c>
      <c r="C5" s="25"/>
      <c r="D5" s="22"/>
      <c r="E5" s="23"/>
      <c r="F5" s="22"/>
      <c r="G5" s="22"/>
      <c r="H5" s="22"/>
      <c r="I5" s="22"/>
      <c r="J5" s="22"/>
      <c r="K5" s="22"/>
      <c r="M5" s="53"/>
      <c r="N5" s="53"/>
      <c r="O5" s="53"/>
      <c r="P5" s="53"/>
      <c r="Q5" s="57"/>
      <c r="R5" s="58"/>
      <c r="S5" s="58"/>
      <c r="T5" s="54"/>
      <c r="U5" s="54"/>
      <c r="V5" s="54"/>
      <c r="W5" s="55"/>
      <c r="X5" s="56"/>
      <c r="Y5" s="54"/>
    </row>
    <row r="6" spans="1:25" s="2" customFormat="1" ht="13.8" x14ac:dyDescent="0.3">
      <c r="A6" s="22"/>
      <c r="B6" s="22" t="s">
        <v>7</v>
      </c>
      <c r="C6" s="27"/>
      <c r="D6" s="22"/>
      <c r="E6" s="22"/>
      <c r="F6" s="22"/>
      <c r="G6" s="22"/>
      <c r="H6" s="22"/>
      <c r="I6" s="22"/>
      <c r="J6" s="22"/>
      <c r="K6" s="22"/>
      <c r="M6" s="53"/>
      <c r="N6" s="53"/>
      <c r="O6" s="53"/>
      <c r="P6" s="53"/>
      <c r="Q6" s="57"/>
      <c r="R6" s="58"/>
      <c r="S6" s="58"/>
      <c r="T6" s="54"/>
      <c r="U6" s="54"/>
      <c r="V6" s="54"/>
      <c r="W6" s="55"/>
      <c r="X6" s="56"/>
      <c r="Y6" s="54"/>
    </row>
    <row r="7" spans="1:25" s="2" customFormat="1" ht="13.8" x14ac:dyDescent="0.3">
      <c r="A7" s="22"/>
      <c r="B7" s="22"/>
      <c r="C7" s="22"/>
      <c r="D7" s="22"/>
      <c r="E7" s="22"/>
      <c r="F7" s="22"/>
      <c r="G7" s="22"/>
      <c r="H7" s="22"/>
      <c r="I7" s="22"/>
      <c r="J7" s="22"/>
      <c r="K7" s="22"/>
      <c r="M7" s="53"/>
      <c r="N7" s="53"/>
      <c r="O7" s="53"/>
      <c r="P7" s="53"/>
      <c r="Q7" s="57"/>
      <c r="R7" s="58"/>
      <c r="S7" s="58"/>
      <c r="T7" s="54"/>
      <c r="U7" s="54"/>
      <c r="V7" s="54"/>
      <c r="W7" s="55"/>
      <c r="X7" s="56"/>
      <c r="Y7" s="54"/>
    </row>
    <row r="8" spans="1:25" s="2" customFormat="1" ht="13.8" x14ac:dyDescent="0.3">
      <c r="A8" s="59"/>
      <c r="E8" s="3"/>
      <c r="F8" s="5"/>
      <c r="H8" s="4"/>
      <c r="I8" s="3"/>
      <c r="J8" s="9"/>
      <c r="K8" s="10"/>
      <c r="L8" s="1"/>
      <c r="M8" s="53"/>
      <c r="N8" s="53"/>
      <c r="O8" s="53"/>
      <c r="P8" s="53"/>
      <c r="Q8" s="57"/>
      <c r="R8" s="58"/>
      <c r="S8" s="58"/>
      <c r="T8" s="54"/>
      <c r="U8" s="54"/>
      <c r="V8" s="54"/>
      <c r="W8" s="54"/>
      <c r="X8" s="54"/>
      <c r="Y8" s="54"/>
    </row>
    <row r="9" spans="1:25" s="2" customFormat="1" ht="13.8" x14ac:dyDescent="0.3">
      <c r="E9" s="3"/>
      <c r="F9" s="4"/>
      <c r="H9" s="4"/>
      <c r="I9" s="3"/>
      <c r="J9" s="10"/>
      <c r="K9" s="10"/>
      <c r="L9" s="1"/>
      <c r="M9" s="53"/>
      <c r="N9" s="53"/>
      <c r="O9" s="53"/>
      <c r="P9" s="53"/>
      <c r="Q9" s="57"/>
      <c r="R9" s="58"/>
      <c r="S9" s="58"/>
      <c r="T9" s="54"/>
      <c r="U9" s="54"/>
      <c r="V9" s="54"/>
      <c r="W9" s="54"/>
      <c r="X9" s="54"/>
      <c r="Y9" s="54"/>
    </row>
    <row r="10" spans="1:25" s="2" customFormat="1" ht="13.8" x14ac:dyDescent="0.3">
      <c r="E10" s="3"/>
      <c r="F10" s="4"/>
      <c r="H10" s="4"/>
      <c r="I10" s="3"/>
      <c r="J10" s="5"/>
      <c r="K10" s="4"/>
      <c r="L10" s="1"/>
      <c r="M10" s="53"/>
      <c r="N10" s="53"/>
      <c r="O10" s="53"/>
      <c r="P10" s="53"/>
      <c r="Q10" s="57"/>
      <c r="R10" s="58"/>
      <c r="S10" s="58"/>
      <c r="T10" s="54"/>
      <c r="U10" s="54"/>
      <c r="V10" s="54"/>
      <c r="W10" s="54"/>
      <c r="X10" s="54"/>
      <c r="Y10" s="54"/>
    </row>
    <row r="11" spans="1:25" s="2" customFormat="1" ht="13.8" x14ac:dyDescent="0.3">
      <c r="E11" s="3"/>
      <c r="F11" s="4"/>
      <c r="I11" s="11"/>
      <c r="J11" s="5"/>
      <c r="M11" s="53"/>
      <c r="N11" s="53"/>
      <c r="O11" s="53"/>
      <c r="P11" s="53"/>
      <c r="Q11" s="53"/>
      <c r="R11" s="53"/>
      <c r="S11" s="53"/>
      <c r="T11" s="54"/>
      <c r="U11" s="54"/>
      <c r="V11" s="54"/>
      <c r="W11" s="54"/>
      <c r="X11" s="54"/>
      <c r="Y11" s="54"/>
    </row>
    <row r="12" spans="1:25" x14ac:dyDescent="0.3">
      <c r="C12" s="13" t="str">
        <f>G4</f>
        <v>IMPORTANT INFORMATION</v>
      </c>
      <c r="M12" s="53"/>
      <c r="N12" s="53"/>
      <c r="O12" s="53"/>
      <c r="P12" s="53"/>
      <c r="Q12" s="60"/>
      <c r="R12" s="60"/>
      <c r="S12" s="60"/>
    </row>
    <row r="13" spans="1:25" s="2" customFormat="1" ht="13.8" x14ac:dyDescent="0.3">
      <c r="M13" s="53"/>
      <c r="N13" s="53"/>
      <c r="O13" s="53"/>
      <c r="P13" s="53"/>
      <c r="Q13" s="53"/>
      <c r="R13" s="53"/>
      <c r="S13" s="53"/>
      <c r="T13" s="54"/>
      <c r="U13" s="54"/>
      <c r="V13" s="54"/>
      <c r="W13" s="54"/>
      <c r="X13" s="54"/>
      <c r="Y13" s="54"/>
    </row>
    <row r="14" spans="1:25" s="2" customFormat="1" ht="13.8" x14ac:dyDescent="0.3">
      <c r="B14" s="20" t="s">
        <v>29</v>
      </c>
      <c r="M14" s="53"/>
      <c r="N14" s="53"/>
      <c r="O14" s="53"/>
      <c r="P14" s="53"/>
      <c r="Q14" s="53"/>
      <c r="R14" s="53"/>
      <c r="S14" s="53"/>
      <c r="T14" s="54"/>
      <c r="U14" s="54"/>
      <c r="V14" s="54"/>
      <c r="W14" s="54"/>
      <c r="X14" s="54"/>
      <c r="Y14" s="54"/>
    </row>
    <row r="15" spans="1:25" s="2" customFormat="1" ht="13.8" x14ac:dyDescent="0.3">
      <c r="A15" s="17"/>
      <c r="K15" s="17"/>
      <c r="M15" s="57"/>
      <c r="N15" s="57"/>
      <c r="O15" s="57"/>
      <c r="P15" s="57"/>
      <c r="Q15" s="57"/>
      <c r="R15" s="58"/>
      <c r="S15" s="58"/>
      <c r="T15" s="54"/>
      <c r="U15" s="54"/>
      <c r="V15" s="54"/>
      <c r="W15" s="54"/>
      <c r="X15" s="54"/>
      <c r="Y15" s="54"/>
    </row>
    <row r="16" spans="1:25" s="2" customFormat="1" ht="12.75" customHeight="1" x14ac:dyDescent="0.3">
      <c r="B16" s="64" t="s">
        <v>85</v>
      </c>
      <c r="C16" s="64"/>
      <c r="D16" s="64"/>
      <c r="E16" s="64"/>
      <c r="F16" s="64"/>
      <c r="G16" s="64"/>
      <c r="H16" s="64"/>
      <c r="I16" s="64"/>
      <c r="J16" s="64"/>
      <c r="M16" s="57"/>
      <c r="N16" s="57"/>
      <c r="O16" s="57"/>
      <c r="P16" s="57"/>
      <c r="Q16" s="57"/>
      <c r="R16" s="58"/>
      <c r="S16" s="58"/>
      <c r="T16" s="54"/>
      <c r="U16" s="54"/>
      <c r="V16" s="54"/>
      <c r="W16" s="54"/>
      <c r="X16" s="54"/>
      <c r="Y16" s="54"/>
    </row>
    <row r="17" spans="1:25" s="2" customFormat="1" ht="13.8" x14ac:dyDescent="0.3">
      <c r="B17" s="64"/>
      <c r="C17" s="64"/>
      <c r="D17" s="64"/>
      <c r="E17" s="64"/>
      <c r="F17" s="64"/>
      <c r="G17" s="64"/>
      <c r="H17" s="64"/>
      <c r="I17" s="64"/>
      <c r="J17" s="64"/>
      <c r="M17" s="57"/>
      <c r="N17" s="57"/>
      <c r="O17" s="57"/>
      <c r="P17" s="57"/>
      <c r="Q17" s="57"/>
      <c r="R17" s="58"/>
      <c r="S17" s="58"/>
      <c r="T17" s="54"/>
      <c r="U17" s="54"/>
      <c r="V17" s="54"/>
      <c r="W17" s="54"/>
      <c r="X17" s="54"/>
      <c r="Y17" s="54"/>
    </row>
    <row r="18" spans="1:25" s="2" customFormat="1" ht="13.8" x14ac:dyDescent="0.3">
      <c r="B18" s="64"/>
      <c r="C18" s="64"/>
      <c r="D18" s="64"/>
      <c r="E18" s="64"/>
      <c r="F18" s="64"/>
      <c r="G18" s="64"/>
      <c r="H18" s="64"/>
      <c r="I18" s="64"/>
      <c r="J18" s="64"/>
      <c r="M18" s="57"/>
      <c r="N18" s="57"/>
      <c r="O18" s="57"/>
      <c r="P18" s="57"/>
      <c r="Q18" s="57"/>
      <c r="R18" s="58"/>
      <c r="S18" s="58"/>
      <c r="T18" s="54"/>
      <c r="U18" s="54"/>
      <c r="V18" s="54"/>
      <c r="W18" s="54"/>
      <c r="X18" s="54"/>
      <c r="Y18" s="54"/>
    </row>
    <row r="19" spans="1:25" s="2" customFormat="1" ht="13.8" x14ac:dyDescent="0.3">
      <c r="B19" s="64"/>
      <c r="C19" s="64"/>
      <c r="D19" s="64"/>
      <c r="E19" s="64"/>
      <c r="F19" s="64"/>
      <c r="G19" s="64"/>
      <c r="H19" s="64"/>
      <c r="I19" s="64"/>
      <c r="J19" s="64"/>
      <c r="M19" s="57"/>
      <c r="N19" s="57"/>
      <c r="O19" s="57"/>
      <c r="P19" s="57"/>
      <c r="Q19" s="57"/>
      <c r="R19" s="58"/>
      <c r="S19" s="58"/>
      <c r="T19" s="54"/>
      <c r="U19" s="54"/>
      <c r="V19" s="54"/>
      <c r="W19" s="54"/>
      <c r="X19" s="54"/>
      <c r="Y19" s="54"/>
    </row>
    <row r="20" spans="1:25" s="2" customFormat="1" ht="12.75" customHeight="1" x14ac:dyDescent="0.3">
      <c r="A20" s="17"/>
      <c r="B20" s="19" t="s">
        <v>79</v>
      </c>
      <c r="C20" s="17"/>
      <c r="D20" s="17"/>
      <c r="E20" s="17"/>
      <c r="F20" s="17"/>
      <c r="G20" s="17"/>
      <c r="H20" s="17"/>
      <c r="I20" s="17"/>
      <c r="J20" s="17"/>
      <c r="K20" s="17"/>
      <c r="M20" s="57"/>
      <c r="N20" s="57"/>
      <c r="O20" s="57"/>
      <c r="P20" s="57"/>
      <c r="Q20" s="57"/>
      <c r="R20" s="58"/>
      <c r="S20" s="58"/>
      <c r="T20" s="54"/>
      <c r="U20" s="54"/>
      <c r="V20" s="54"/>
      <c r="W20" s="54"/>
      <c r="X20" s="54"/>
      <c r="Y20" s="54"/>
    </row>
    <row r="21" spans="1:25" s="2" customFormat="1" ht="13.8" x14ac:dyDescent="0.3">
      <c r="A21" s="17"/>
      <c r="B21" s="19"/>
      <c r="C21" s="17"/>
      <c r="D21" s="17"/>
      <c r="E21" s="17"/>
      <c r="F21" s="17"/>
      <c r="G21" s="17"/>
      <c r="H21" s="17"/>
      <c r="I21" s="17"/>
      <c r="J21" s="17"/>
      <c r="K21" s="17"/>
      <c r="M21" s="57"/>
      <c r="N21" s="57"/>
      <c r="O21" s="57"/>
      <c r="P21" s="57"/>
      <c r="Q21" s="57"/>
      <c r="R21" s="58"/>
      <c r="S21" s="58"/>
      <c r="T21" s="54"/>
      <c r="U21" s="54"/>
      <c r="V21" s="54"/>
      <c r="W21" s="54"/>
      <c r="X21" s="54"/>
      <c r="Y21" s="54"/>
    </row>
    <row r="22" spans="1:25" s="2" customFormat="1" ht="13.8" x14ac:dyDescent="0.3">
      <c r="A22" s="17"/>
      <c r="B22" s="64" t="s">
        <v>86</v>
      </c>
      <c r="C22" s="64"/>
      <c r="D22" s="64"/>
      <c r="E22" s="64"/>
      <c r="F22" s="64"/>
      <c r="G22" s="64"/>
      <c r="H22" s="64"/>
      <c r="I22" s="64"/>
      <c r="J22" s="64"/>
      <c r="K22" s="17"/>
      <c r="M22" s="57"/>
      <c r="N22" s="57"/>
      <c r="O22" s="57"/>
      <c r="P22" s="57"/>
      <c r="Q22" s="57"/>
      <c r="R22" s="58"/>
      <c r="S22" s="58"/>
      <c r="T22" s="54"/>
      <c r="U22" s="54"/>
      <c r="V22" s="54"/>
      <c r="W22" s="54"/>
      <c r="X22" s="54"/>
      <c r="Y22" s="54"/>
    </row>
    <row r="23" spans="1:25" s="2" customFormat="1" ht="13.8" x14ac:dyDescent="0.3">
      <c r="A23" s="17"/>
      <c r="B23" s="64"/>
      <c r="C23" s="64"/>
      <c r="D23" s="64"/>
      <c r="E23" s="64"/>
      <c r="F23" s="64"/>
      <c r="G23" s="64"/>
      <c r="H23" s="64"/>
      <c r="I23" s="64"/>
      <c r="J23" s="64"/>
      <c r="K23" s="17"/>
      <c r="M23" s="57"/>
      <c r="N23" s="57"/>
      <c r="O23" s="57"/>
      <c r="P23" s="57"/>
      <c r="Q23" s="57"/>
      <c r="R23" s="58"/>
      <c r="S23" s="62"/>
      <c r="T23" s="54"/>
      <c r="U23" s="54"/>
      <c r="V23" s="54"/>
      <c r="W23" s="54"/>
      <c r="X23" s="54"/>
      <c r="Y23" s="54"/>
    </row>
    <row r="24" spans="1:25" s="2" customFormat="1" ht="13.8" x14ac:dyDescent="0.3">
      <c r="A24" s="17"/>
      <c r="B24" s="64"/>
      <c r="C24" s="64"/>
      <c r="D24" s="64"/>
      <c r="E24" s="64"/>
      <c r="F24" s="64"/>
      <c r="G24" s="64"/>
      <c r="H24" s="64"/>
      <c r="I24" s="64"/>
      <c r="J24" s="64"/>
      <c r="K24" s="17"/>
      <c r="M24" s="57"/>
      <c r="N24" s="57"/>
      <c r="O24" s="57"/>
      <c r="P24" s="57"/>
      <c r="Q24" s="57"/>
      <c r="R24" s="58"/>
      <c r="S24" s="62"/>
      <c r="T24" s="54"/>
      <c r="U24" s="54"/>
      <c r="V24" s="54"/>
      <c r="W24" s="54"/>
      <c r="X24" s="54"/>
      <c r="Y24" s="54"/>
    </row>
    <row r="25" spans="1:25" s="2" customFormat="1" ht="12.75" customHeight="1" x14ac:dyDescent="0.3">
      <c r="A25" s="17"/>
      <c r="B25" s="63"/>
      <c r="C25" s="63"/>
      <c r="D25" s="63"/>
      <c r="E25" s="63"/>
      <c r="F25" s="66" t="s">
        <v>87</v>
      </c>
      <c r="G25" s="63"/>
      <c r="H25" s="63"/>
      <c r="I25" s="63"/>
      <c r="J25" s="63"/>
      <c r="K25" s="17"/>
      <c r="M25" s="57"/>
      <c r="N25" s="57"/>
      <c r="O25" s="57"/>
      <c r="P25" s="57"/>
      <c r="Q25" s="57"/>
      <c r="R25" s="58"/>
      <c r="S25" s="58"/>
      <c r="T25" s="54"/>
      <c r="U25" s="54"/>
      <c r="V25" s="54"/>
      <c r="W25" s="54"/>
      <c r="X25" s="54"/>
      <c r="Y25" s="54"/>
    </row>
    <row r="26" spans="1:25" s="2" customFormat="1" ht="13.8" x14ac:dyDescent="0.3">
      <c r="A26" s="17"/>
      <c r="B26" s="64" t="s">
        <v>88</v>
      </c>
      <c r="C26" s="64"/>
      <c r="D26" s="64"/>
      <c r="E26" s="64"/>
      <c r="F26" s="64"/>
      <c r="G26" s="64"/>
      <c r="H26" s="64"/>
      <c r="I26" s="64"/>
      <c r="J26" s="64"/>
      <c r="K26" s="17"/>
      <c r="M26" s="57"/>
      <c r="N26" s="57"/>
      <c r="O26" s="57"/>
      <c r="P26" s="57"/>
      <c r="Q26" s="57"/>
      <c r="R26" s="58"/>
      <c r="S26" s="58"/>
      <c r="T26" s="54"/>
      <c r="U26" s="54"/>
      <c r="V26" s="54"/>
      <c r="W26" s="54"/>
      <c r="X26" s="54"/>
      <c r="Y26" s="54"/>
    </row>
    <row r="27" spans="1:25" s="2" customFormat="1" ht="13.8" x14ac:dyDescent="0.3">
      <c r="A27" s="17"/>
      <c r="B27" s="64"/>
      <c r="C27" s="64"/>
      <c r="D27" s="64"/>
      <c r="E27" s="64"/>
      <c r="F27" s="64"/>
      <c r="G27" s="64"/>
      <c r="H27" s="64"/>
      <c r="I27" s="64"/>
      <c r="J27" s="64"/>
      <c r="K27" s="17"/>
      <c r="M27" s="57"/>
      <c r="N27" s="57"/>
      <c r="O27" s="57"/>
      <c r="P27" s="57"/>
      <c r="Q27" s="57"/>
      <c r="R27" s="58"/>
      <c r="S27" s="58"/>
      <c r="T27" s="54"/>
      <c r="U27" s="54"/>
      <c r="V27" s="54"/>
      <c r="W27" s="54"/>
      <c r="X27" s="54"/>
      <c r="Y27" s="54"/>
    </row>
    <row r="28" spans="1:25" s="2" customFormat="1" ht="13.8" x14ac:dyDescent="0.3">
      <c r="A28" s="17"/>
      <c r="B28" s="63"/>
      <c r="C28" s="63"/>
      <c r="D28" s="63"/>
      <c r="E28" s="63"/>
      <c r="F28" s="63"/>
      <c r="G28" s="63"/>
      <c r="H28" s="63"/>
      <c r="I28" s="63"/>
      <c r="J28" s="63"/>
      <c r="K28" s="17"/>
      <c r="M28" s="57"/>
      <c r="N28" s="57"/>
      <c r="O28" s="57"/>
      <c r="P28" s="57"/>
      <c r="Q28" s="57"/>
      <c r="R28" s="58"/>
      <c r="S28" s="58"/>
      <c r="T28" s="54"/>
      <c r="U28" s="54"/>
      <c r="V28" s="54"/>
      <c r="W28" s="54"/>
      <c r="X28" s="54"/>
      <c r="Y28" s="54"/>
    </row>
    <row r="29" spans="1:25" s="2" customFormat="1" ht="13.8" x14ac:dyDescent="0.3">
      <c r="A29" s="17"/>
      <c r="B29" s="64" t="s">
        <v>89</v>
      </c>
      <c r="C29" s="64"/>
      <c r="D29" s="64"/>
      <c r="E29" s="64"/>
      <c r="F29" s="64"/>
      <c r="G29" s="64"/>
      <c r="H29" s="64"/>
      <c r="I29" s="64"/>
      <c r="J29" s="64"/>
      <c r="K29" s="17"/>
      <c r="M29" s="57"/>
      <c r="N29" s="57"/>
      <c r="O29" s="57"/>
      <c r="P29" s="57"/>
      <c r="Q29" s="57"/>
      <c r="R29" s="58"/>
      <c r="S29" s="58"/>
      <c r="T29" s="54"/>
      <c r="U29" s="54"/>
      <c r="V29" s="54"/>
      <c r="W29" s="54"/>
      <c r="X29" s="54"/>
      <c r="Y29" s="54"/>
    </row>
    <row r="30" spans="1:25" s="2" customFormat="1" ht="13.8" x14ac:dyDescent="0.3">
      <c r="A30" s="17"/>
      <c r="B30" s="64"/>
      <c r="C30" s="64"/>
      <c r="D30" s="64"/>
      <c r="E30" s="64"/>
      <c r="F30" s="64"/>
      <c r="G30" s="64"/>
      <c r="H30" s="64"/>
      <c r="I30" s="64"/>
      <c r="J30" s="64"/>
      <c r="K30" s="17"/>
      <c r="M30" s="57"/>
      <c r="N30" s="57"/>
      <c r="O30" s="57"/>
      <c r="P30" s="57"/>
      <c r="Q30" s="57"/>
      <c r="R30" s="58"/>
      <c r="S30" s="58"/>
      <c r="T30" s="54"/>
      <c r="U30" s="54"/>
      <c r="V30" s="54"/>
      <c r="W30" s="54"/>
      <c r="X30" s="54"/>
      <c r="Y30" s="54"/>
    </row>
    <row r="31" spans="1:25" s="2" customFormat="1" ht="12.75" customHeight="1" x14ac:dyDescent="0.3">
      <c r="A31" s="17"/>
      <c r="B31" s="64"/>
      <c r="C31" s="64"/>
      <c r="D31" s="64"/>
      <c r="E31" s="64"/>
      <c r="F31" s="64"/>
      <c r="G31" s="64"/>
      <c r="H31" s="64"/>
      <c r="I31" s="64"/>
      <c r="J31" s="64"/>
      <c r="K31" s="17"/>
      <c r="M31" s="57"/>
      <c r="N31" s="57"/>
      <c r="O31" s="57"/>
      <c r="P31" s="57"/>
      <c r="Q31" s="57"/>
      <c r="R31" s="58"/>
      <c r="S31" s="58"/>
      <c r="T31" s="54"/>
      <c r="U31" s="54"/>
      <c r="V31" s="54"/>
      <c r="W31" s="54"/>
      <c r="X31" s="54"/>
      <c r="Y31" s="54"/>
    </row>
    <row r="32" spans="1:25" s="2" customFormat="1" ht="13.8" x14ac:dyDescent="0.3">
      <c r="A32" s="17"/>
      <c r="B32" s="64"/>
      <c r="C32" s="64"/>
      <c r="D32" s="64"/>
      <c r="E32" s="64"/>
      <c r="F32" s="64"/>
      <c r="G32" s="64"/>
      <c r="H32" s="64"/>
      <c r="I32" s="64"/>
      <c r="J32" s="64"/>
      <c r="K32" s="17"/>
      <c r="M32" s="57"/>
      <c r="N32" s="57"/>
      <c r="O32" s="57"/>
      <c r="P32" s="57"/>
      <c r="Q32" s="57"/>
      <c r="R32" s="58"/>
      <c r="S32" s="58"/>
      <c r="T32" s="54"/>
      <c r="U32" s="54"/>
      <c r="V32" s="54"/>
      <c r="W32" s="54"/>
      <c r="X32" s="54"/>
      <c r="Y32" s="54"/>
    </row>
    <row r="33" spans="1:25" s="2" customFormat="1" ht="12.75" customHeight="1" x14ac:dyDescent="0.3">
      <c r="A33" s="17"/>
      <c r="B33" s="64"/>
      <c r="C33" s="64"/>
      <c r="D33" s="64"/>
      <c r="E33" s="64"/>
      <c r="F33" s="64"/>
      <c r="G33" s="64"/>
      <c r="H33" s="64"/>
      <c r="I33" s="64"/>
      <c r="J33" s="64"/>
      <c r="K33" s="17"/>
      <c r="M33" s="57"/>
      <c r="N33" s="57"/>
      <c r="O33" s="57"/>
      <c r="P33" s="57"/>
      <c r="Q33" s="57"/>
      <c r="R33" s="58"/>
      <c r="S33" s="58"/>
      <c r="T33" s="54"/>
      <c r="U33" s="54"/>
      <c r="V33" s="54"/>
      <c r="W33" s="54"/>
      <c r="X33" s="54"/>
      <c r="Y33" s="54"/>
    </row>
    <row r="34" spans="1:25" s="2" customFormat="1" ht="13.8" x14ac:dyDescent="0.3">
      <c r="A34" s="17"/>
      <c r="B34" s="63"/>
      <c r="C34" s="63"/>
      <c r="D34" s="67" t="s">
        <v>30</v>
      </c>
      <c r="E34" s="67"/>
      <c r="F34" s="67"/>
      <c r="G34" s="67"/>
      <c r="H34" s="67"/>
      <c r="I34" s="63"/>
      <c r="J34" s="63"/>
      <c r="K34" s="17"/>
      <c r="M34" s="57"/>
      <c r="N34" s="57"/>
      <c r="O34" s="57"/>
      <c r="P34" s="57"/>
      <c r="Q34" s="57"/>
      <c r="R34" s="58"/>
      <c r="S34" s="62"/>
      <c r="T34" s="54"/>
      <c r="U34" s="54"/>
      <c r="V34" s="54"/>
      <c r="W34" s="54"/>
      <c r="X34" s="54"/>
      <c r="Y34" s="54"/>
    </row>
    <row r="35" spans="1:25" s="2" customFormat="1" ht="13.8" x14ac:dyDescent="0.3">
      <c r="A35" s="17"/>
      <c r="B35" s="17"/>
      <c r="C35" s="17"/>
      <c r="I35" s="17"/>
      <c r="J35" s="17"/>
      <c r="K35" s="17"/>
      <c r="M35" s="57"/>
      <c r="N35" s="57"/>
      <c r="O35" s="57"/>
      <c r="P35" s="57"/>
      <c r="Q35" s="57"/>
      <c r="R35" s="58"/>
      <c r="S35" s="62"/>
      <c r="T35" s="54"/>
      <c r="U35" s="54"/>
      <c r="V35" s="54"/>
      <c r="W35" s="54"/>
      <c r="X35" s="54"/>
      <c r="Y35" s="54"/>
    </row>
    <row r="36" spans="1:25" s="2" customFormat="1" ht="12.75" customHeight="1" x14ac:dyDescent="0.3">
      <c r="A36" s="17"/>
      <c r="B36" s="19" t="s">
        <v>31</v>
      </c>
      <c r="C36" s="17"/>
      <c r="D36" s="17"/>
      <c r="E36" s="17"/>
      <c r="F36" s="68"/>
      <c r="G36" s="17"/>
      <c r="H36" s="17"/>
      <c r="I36" s="17"/>
      <c r="J36" s="17"/>
      <c r="K36" s="17"/>
      <c r="M36" s="57"/>
      <c r="N36" s="57"/>
      <c r="O36" s="57"/>
      <c r="P36" s="57"/>
      <c r="Q36" s="57"/>
      <c r="R36" s="58"/>
      <c r="S36" s="58"/>
      <c r="T36" s="54"/>
      <c r="U36" s="54"/>
      <c r="V36" s="54"/>
      <c r="W36" s="54"/>
      <c r="X36" s="54"/>
      <c r="Y36" s="54"/>
    </row>
    <row r="37" spans="1:25" s="2" customFormat="1" ht="13.8" x14ac:dyDescent="0.3">
      <c r="A37" s="17"/>
      <c r="B37" s="19"/>
      <c r="C37" s="17"/>
      <c r="D37" s="17"/>
      <c r="E37" s="17"/>
      <c r="F37" s="68"/>
      <c r="G37" s="17"/>
      <c r="H37" s="17"/>
      <c r="I37" s="17"/>
      <c r="J37" s="17"/>
      <c r="K37" s="17"/>
      <c r="M37" s="57"/>
      <c r="N37" s="57"/>
      <c r="O37" s="57"/>
      <c r="P37" s="57"/>
      <c r="Q37" s="57"/>
      <c r="R37" s="58"/>
      <c r="S37" s="58"/>
      <c r="T37" s="54"/>
      <c r="U37" s="54"/>
      <c r="V37" s="54"/>
      <c r="W37" s="54"/>
      <c r="X37" s="54"/>
      <c r="Y37" s="54"/>
    </row>
    <row r="38" spans="1:25" s="2" customFormat="1" ht="13.8" x14ac:dyDescent="0.3">
      <c r="A38" s="17"/>
      <c r="B38" s="64" t="s">
        <v>90</v>
      </c>
      <c r="C38" s="64"/>
      <c r="D38" s="64"/>
      <c r="E38" s="64"/>
      <c r="F38" s="64"/>
      <c r="G38" s="64"/>
      <c r="H38" s="64"/>
      <c r="I38" s="64"/>
      <c r="J38" s="64"/>
      <c r="K38" s="17"/>
      <c r="M38" s="57"/>
      <c r="N38" s="57"/>
      <c r="O38" s="57"/>
      <c r="P38" s="57"/>
      <c r="Q38" s="57"/>
      <c r="R38" s="58"/>
      <c r="S38" s="58"/>
      <c r="T38" s="54"/>
      <c r="U38" s="54"/>
      <c r="V38" s="54"/>
      <c r="W38" s="54"/>
      <c r="X38" s="54"/>
      <c r="Y38" s="54"/>
    </row>
    <row r="39" spans="1:25" s="2" customFormat="1" ht="13.8" x14ac:dyDescent="0.3">
      <c r="A39" s="17"/>
      <c r="B39" s="64"/>
      <c r="C39" s="64"/>
      <c r="D39" s="64"/>
      <c r="E39" s="64"/>
      <c r="F39" s="64"/>
      <c r="G39" s="64"/>
      <c r="H39" s="64"/>
      <c r="I39" s="64"/>
      <c r="J39" s="64"/>
      <c r="K39" s="17"/>
      <c r="M39" s="57"/>
      <c r="N39" s="57"/>
      <c r="O39" s="57"/>
      <c r="P39" s="57"/>
      <c r="Q39" s="57"/>
      <c r="R39" s="58"/>
      <c r="S39" s="58"/>
      <c r="T39" s="54"/>
      <c r="U39" s="54"/>
      <c r="V39" s="54"/>
      <c r="W39" s="54"/>
      <c r="X39" s="54"/>
      <c r="Y39" s="54"/>
    </row>
    <row r="40" spans="1:25" s="2" customFormat="1" ht="13.8" x14ac:dyDescent="0.3">
      <c r="A40" s="17"/>
      <c r="B40" s="63"/>
      <c r="C40" s="63"/>
      <c r="D40" s="63"/>
      <c r="E40" s="63"/>
      <c r="F40" s="63"/>
      <c r="G40" s="63"/>
      <c r="H40" s="63"/>
      <c r="I40" s="63"/>
      <c r="J40" s="63"/>
      <c r="K40" s="17"/>
      <c r="M40" s="57"/>
      <c r="N40" s="57"/>
      <c r="O40" s="57"/>
      <c r="P40" s="57"/>
      <c r="Q40" s="57"/>
      <c r="R40" s="58"/>
      <c r="S40" s="58"/>
      <c r="T40" s="54"/>
      <c r="U40" s="54"/>
      <c r="V40" s="54"/>
      <c r="W40" s="54"/>
      <c r="X40" s="54"/>
      <c r="Y40" s="54"/>
    </row>
    <row r="41" spans="1:25" s="2" customFormat="1" ht="13.8" x14ac:dyDescent="0.3">
      <c r="A41" s="17"/>
      <c r="B41" s="64" t="s">
        <v>91</v>
      </c>
      <c r="C41" s="64"/>
      <c r="D41" s="64"/>
      <c r="E41" s="64"/>
      <c r="F41" s="64"/>
      <c r="G41" s="64"/>
      <c r="H41" s="64"/>
      <c r="I41" s="64"/>
      <c r="J41" s="64"/>
      <c r="K41" s="17"/>
      <c r="M41" s="57"/>
      <c r="N41" s="57"/>
      <c r="O41" s="57"/>
      <c r="P41" s="57"/>
      <c r="Q41" s="57"/>
      <c r="R41" s="58"/>
      <c r="S41" s="58"/>
      <c r="T41" s="54"/>
      <c r="U41" s="54"/>
      <c r="V41" s="54"/>
      <c r="W41" s="54"/>
      <c r="X41" s="54"/>
      <c r="Y41" s="54"/>
    </row>
    <row r="42" spans="1:25" s="2" customFormat="1" ht="13.8" x14ac:dyDescent="0.3">
      <c r="A42" s="17"/>
      <c r="B42" s="64"/>
      <c r="C42" s="64"/>
      <c r="D42" s="64"/>
      <c r="E42" s="64"/>
      <c r="F42" s="64"/>
      <c r="G42" s="64"/>
      <c r="H42" s="64"/>
      <c r="I42" s="64"/>
      <c r="J42" s="64"/>
      <c r="K42" s="17"/>
      <c r="M42" s="57"/>
      <c r="N42" s="57"/>
      <c r="O42" s="57"/>
      <c r="P42" s="57"/>
      <c r="Q42" s="57"/>
      <c r="R42" s="58"/>
      <c r="S42" s="58"/>
      <c r="T42" s="54"/>
      <c r="U42" s="54"/>
      <c r="V42" s="54"/>
      <c r="W42" s="54"/>
      <c r="X42" s="54"/>
      <c r="Y42" s="54"/>
    </row>
    <row r="43" spans="1:25" s="2" customFormat="1" ht="13.8" x14ac:dyDescent="0.3">
      <c r="A43" s="17"/>
      <c r="B43" s="64"/>
      <c r="C43" s="64"/>
      <c r="D43" s="64"/>
      <c r="E43" s="64"/>
      <c r="F43" s="64"/>
      <c r="G43" s="64"/>
      <c r="H43" s="64"/>
      <c r="I43" s="64"/>
      <c r="J43" s="64"/>
      <c r="K43" s="17"/>
      <c r="M43" s="57"/>
      <c r="N43" s="57"/>
      <c r="O43" s="57"/>
      <c r="P43" s="57"/>
      <c r="Q43" s="57"/>
      <c r="R43" s="58"/>
      <c r="S43" s="58"/>
      <c r="T43" s="54"/>
      <c r="U43" s="54"/>
      <c r="V43" s="54"/>
      <c r="W43" s="54"/>
      <c r="X43" s="54"/>
      <c r="Y43" s="54"/>
    </row>
    <row r="44" spans="1:25" s="2" customFormat="1" ht="13.8" x14ac:dyDescent="0.3">
      <c r="A44" s="17"/>
      <c r="B44" s="63"/>
      <c r="C44" s="63"/>
      <c r="D44" s="63"/>
      <c r="E44" s="63"/>
      <c r="F44" s="63"/>
      <c r="G44" s="63"/>
      <c r="H44" s="63"/>
      <c r="I44" s="63"/>
      <c r="J44" s="63"/>
      <c r="K44" s="17"/>
      <c r="M44" s="57"/>
      <c r="N44" s="57"/>
      <c r="O44" s="57"/>
      <c r="P44" s="57"/>
      <c r="Q44" s="57"/>
      <c r="R44" s="58"/>
      <c r="S44" s="58"/>
      <c r="T44" s="54"/>
      <c r="U44" s="54"/>
      <c r="V44" s="54"/>
      <c r="W44" s="54"/>
      <c r="X44" s="54"/>
      <c r="Y44" s="54"/>
    </row>
    <row r="45" spans="1:25" s="2" customFormat="1" ht="12.75" customHeight="1" x14ac:dyDescent="0.3">
      <c r="A45" s="17"/>
      <c r="B45" s="64" t="s">
        <v>80</v>
      </c>
      <c r="C45" s="64"/>
      <c r="D45" s="64"/>
      <c r="E45" s="64"/>
      <c r="F45" s="64"/>
      <c r="G45" s="64"/>
      <c r="H45" s="64"/>
      <c r="I45" s="64"/>
      <c r="J45" s="64"/>
      <c r="K45" s="17"/>
      <c r="M45" s="57"/>
      <c r="N45" s="57"/>
      <c r="O45" s="57"/>
      <c r="P45" s="57"/>
      <c r="Q45" s="57"/>
      <c r="R45" s="58"/>
      <c r="S45" s="58"/>
      <c r="T45" s="54"/>
      <c r="U45" s="54"/>
      <c r="V45" s="54"/>
      <c r="W45" s="54"/>
      <c r="X45" s="54"/>
      <c r="Y45" s="54"/>
    </row>
    <row r="46" spans="1:25" s="2" customFormat="1" ht="13.8" x14ac:dyDescent="0.3">
      <c r="A46" s="17"/>
      <c r="B46" s="64"/>
      <c r="C46" s="64"/>
      <c r="D46" s="64"/>
      <c r="E46" s="64"/>
      <c r="F46" s="64"/>
      <c r="G46" s="64"/>
      <c r="H46" s="64"/>
      <c r="I46" s="64"/>
      <c r="J46" s="64"/>
      <c r="K46" s="17"/>
      <c r="M46" s="57"/>
      <c r="N46" s="57"/>
      <c r="O46" s="57"/>
      <c r="P46" s="57"/>
      <c r="Q46" s="57"/>
      <c r="R46" s="58"/>
      <c r="S46" s="58"/>
      <c r="T46" s="54"/>
      <c r="U46" s="54"/>
      <c r="V46" s="54"/>
      <c r="W46" s="54"/>
      <c r="X46" s="54"/>
      <c r="Y46" s="54"/>
    </row>
    <row r="47" spans="1:25" s="2" customFormat="1" ht="13.8" x14ac:dyDescent="0.3">
      <c r="A47" s="17"/>
      <c r="B47" s="64"/>
      <c r="C47" s="64"/>
      <c r="D47" s="64"/>
      <c r="E47" s="64"/>
      <c r="F47" s="64"/>
      <c r="G47" s="64"/>
      <c r="H47" s="64"/>
      <c r="I47" s="64"/>
      <c r="J47" s="64"/>
      <c r="K47" s="17"/>
      <c r="M47" s="57"/>
      <c r="N47" s="57"/>
      <c r="O47" s="57"/>
      <c r="P47" s="57"/>
      <c r="Q47" s="57"/>
      <c r="R47" s="58"/>
      <c r="S47" s="58"/>
      <c r="T47" s="54"/>
      <c r="U47" s="54"/>
      <c r="V47" s="54"/>
      <c r="W47" s="54"/>
      <c r="X47" s="54"/>
      <c r="Y47" s="54"/>
    </row>
    <row r="48" spans="1:25" s="2" customFormat="1" ht="12.75" customHeight="1" x14ac:dyDescent="0.3">
      <c r="A48" s="17"/>
      <c r="B48" s="64"/>
      <c r="C48" s="64"/>
      <c r="D48" s="64"/>
      <c r="E48" s="64"/>
      <c r="F48" s="64"/>
      <c r="G48" s="64"/>
      <c r="H48" s="64"/>
      <c r="I48" s="64"/>
      <c r="J48" s="64"/>
      <c r="K48" s="17"/>
      <c r="M48" s="57"/>
      <c r="N48" s="57"/>
      <c r="O48" s="57"/>
      <c r="P48" s="57"/>
      <c r="Q48" s="57"/>
      <c r="R48" s="58"/>
      <c r="S48" s="58"/>
      <c r="T48" s="54"/>
      <c r="U48" s="54"/>
      <c r="V48" s="54"/>
      <c r="W48" s="54"/>
      <c r="X48" s="54"/>
      <c r="Y48" s="54"/>
    </row>
    <row r="49" spans="1:25" s="2" customFormat="1" ht="13.8" x14ac:dyDescent="0.3">
      <c r="A49" s="17"/>
      <c r="B49" s="17" t="s">
        <v>92</v>
      </c>
      <c r="C49" s="17"/>
      <c r="D49" s="17"/>
      <c r="E49" s="17"/>
      <c r="F49" s="17"/>
      <c r="G49" s="17"/>
      <c r="H49" s="17"/>
      <c r="I49" s="17"/>
      <c r="J49" s="17"/>
      <c r="K49" s="17"/>
      <c r="M49" s="57"/>
      <c r="N49" s="57"/>
      <c r="O49" s="57"/>
      <c r="P49" s="57"/>
      <c r="Q49" s="57"/>
      <c r="R49" s="58"/>
      <c r="S49" s="58"/>
      <c r="T49" s="54"/>
      <c r="U49" s="54"/>
      <c r="V49" s="54"/>
      <c r="W49" s="54"/>
      <c r="X49" s="54"/>
      <c r="Y49" s="54"/>
    </row>
    <row r="50" spans="1:25" s="2" customFormat="1" ht="13.8" x14ac:dyDescent="0.3">
      <c r="A50" s="17"/>
      <c r="B50" s="17"/>
      <c r="C50" s="17"/>
      <c r="D50" s="17"/>
      <c r="F50" s="66" t="s">
        <v>93</v>
      </c>
      <c r="G50" s="68"/>
      <c r="H50" s="17"/>
      <c r="I50" s="17"/>
      <c r="J50" s="17"/>
      <c r="K50" s="17"/>
      <c r="M50" s="57"/>
      <c r="N50" s="57"/>
      <c r="O50" s="57"/>
      <c r="P50" s="57"/>
      <c r="Q50" s="57"/>
      <c r="R50" s="58"/>
      <c r="S50" s="58"/>
      <c r="T50" s="54"/>
      <c r="U50" s="54"/>
      <c r="V50" s="54"/>
      <c r="W50" s="54"/>
      <c r="X50" s="54"/>
      <c r="Y50" s="54"/>
    </row>
    <row r="51" spans="1:25" s="2" customFormat="1" ht="13.8" x14ac:dyDescent="0.3">
      <c r="A51" s="17"/>
      <c r="B51" s="17"/>
      <c r="C51" s="17"/>
      <c r="D51" s="17"/>
      <c r="E51" s="17"/>
      <c r="F51" s="17"/>
      <c r="G51" s="17"/>
      <c r="H51" s="17"/>
      <c r="I51" s="17"/>
      <c r="J51" s="17"/>
      <c r="K51" s="17"/>
      <c r="M51" s="57"/>
      <c r="N51" s="57"/>
      <c r="O51" s="57"/>
      <c r="P51" s="57"/>
      <c r="Q51" s="57"/>
      <c r="R51" s="58"/>
      <c r="S51" s="58"/>
      <c r="T51" s="54"/>
      <c r="U51" s="54"/>
      <c r="V51" s="54"/>
      <c r="W51" s="54"/>
      <c r="X51" s="54"/>
      <c r="Y51" s="54"/>
    </row>
    <row r="52" spans="1:25" s="2" customFormat="1" ht="12.75" customHeight="1" x14ac:dyDescent="0.3">
      <c r="A52" s="17"/>
      <c r="B52" s="19" t="s">
        <v>94</v>
      </c>
      <c r="C52" s="17"/>
      <c r="D52" s="17"/>
      <c r="E52" s="17"/>
      <c r="F52" s="17"/>
      <c r="G52" s="17"/>
      <c r="H52" s="17"/>
      <c r="I52" s="17"/>
      <c r="J52" s="17"/>
      <c r="K52" s="17"/>
      <c r="M52" s="57"/>
      <c r="N52" s="57"/>
      <c r="O52" s="57"/>
      <c r="P52" s="57"/>
      <c r="Q52" s="57"/>
      <c r="R52" s="58"/>
      <c r="S52" s="58"/>
      <c r="T52" s="54"/>
      <c r="U52" s="54"/>
      <c r="V52" s="54"/>
      <c r="W52" s="54"/>
      <c r="X52" s="54"/>
      <c r="Y52" s="54"/>
    </row>
    <row r="53" spans="1:25" s="2" customFormat="1" ht="13.8" x14ac:dyDescent="0.3">
      <c r="A53" s="17"/>
      <c r="B53" s="17"/>
      <c r="C53" s="17"/>
      <c r="D53" s="17"/>
      <c r="E53" s="17"/>
      <c r="F53" s="17"/>
      <c r="G53" s="17"/>
      <c r="H53" s="17"/>
      <c r="I53" s="17"/>
      <c r="J53" s="17"/>
      <c r="K53" s="17"/>
      <c r="M53" s="57"/>
      <c r="N53" s="57"/>
      <c r="O53" s="57"/>
      <c r="P53" s="57"/>
      <c r="Q53" s="57"/>
      <c r="R53" s="58"/>
      <c r="S53" s="58"/>
      <c r="T53" s="54"/>
      <c r="U53" s="54"/>
      <c r="V53" s="54"/>
      <c r="W53" s="54"/>
      <c r="X53" s="54"/>
      <c r="Y53" s="54"/>
    </row>
    <row r="54" spans="1:25" s="2" customFormat="1" ht="13.8" x14ac:dyDescent="0.3">
      <c r="A54" s="17"/>
      <c r="B54" s="69" t="s">
        <v>95</v>
      </c>
      <c r="C54" s="69"/>
      <c r="D54" s="69"/>
      <c r="E54" s="69"/>
      <c r="F54" s="69"/>
      <c r="G54" s="69"/>
      <c r="H54" s="69"/>
      <c r="I54" s="69"/>
      <c r="J54" s="69"/>
      <c r="K54" s="17"/>
      <c r="M54" s="57"/>
      <c r="N54" s="57"/>
      <c r="O54" s="57"/>
      <c r="P54" s="57"/>
      <c r="Q54" s="57"/>
      <c r="R54" s="58"/>
      <c r="S54" s="58"/>
      <c r="T54" s="54"/>
      <c r="U54" s="54"/>
      <c r="V54" s="54"/>
      <c r="W54" s="54"/>
      <c r="X54" s="54"/>
      <c r="Y54" s="54"/>
    </row>
    <row r="55" spans="1:25" s="2" customFormat="1" ht="13.8" x14ac:dyDescent="0.3">
      <c r="A55" s="17"/>
      <c r="B55" s="69"/>
      <c r="C55" s="69"/>
      <c r="D55" s="69"/>
      <c r="E55" s="69"/>
      <c r="F55" s="69"/>
      <c r="G55" s="69"/>
      <c r="H55" s="69"/>
      <c r="I55" s="69"/>
      <c r="J55" s="69"/>
      <c r="K55" s="17"/>
      <c r="M55" s="57"/>
      <c r="N55" s="57"/>
      <c r="O55" s="57"/>
      <c r="P55" s="57"/>
      <c r="Q55" s="57"/>
      <c r="R55" s="58"/>
      <c r="S55" s="58"/>
      <c r="T55" s="54"/>
      <c r="U55" s="54"/>
      <c r="V55" s="54"/>
      <c r="W55" s="54"/>
      <c r="X55" s="54"/>
      <c r="Y55" s="54"/>
    </row>
    <row r="56" spans="1:25" s="2" customFormat="1" ht="13.8" x14ac:dyDescent="0.3">
      <c r="A56" s="17"/>
      <c r="B56" s="69"/>
      <c r="C56" s="69"/>
      <c r="D56" s="69"/>
      <c r="E56" s="69"/>
      <c r="F56" s="69"/>
      <c r="G56" s="69"/>
      <c r="H56" s="69"/>
      <c r="I56" s="69"/>
      <c r="J56" s="69"/>
      <c r="K56" s="17"/>
      <c r="M56" s="57"/>
      <c r="N56" s="57"/>
      <c r="O56" s="70"/>
      <c r="P56" s="57"/>
      <c r="Q56" s="57"/>
      <c r="R56" s="58"/>
      <c r="S56" s="58"/>
      <c r="T56" s="54"/>
      <c r="U56" s="54"/>
      <c r="V56" s="54"/>
      <c r="W56" s="54"/>
      <c r="X56" s="54"/>
      <c r="Y56" s="54"/>
    </row>
    <row r="57" spans="1:25" s="2" customFormat="1" ht="13.8" x14ac:dyDescent="0.3">
      <c r="A57" s="17"/>
      <c r="B57" s="17"/>
      <c r="C57" s="17"/>
      <c r="D57" s="17"/>
      <c r="F57" s="68"/>
      <c r="G57" s="17"/>
      <c r="H57" s="17"/>
      <c r="I57" s="17"/>
      <c r="J57" s="17"/>
      <c r="K57" s="17"/>
      <c r="M57" s="57"/>
      <c r="N57" s="57"/>
      <c r="O57" s="57"/>
      <c r="P57" s="57"/>
      <c r="Q57" s="57"/>
      <c r="R57" s="58"/>
      <c r="S57" s="58"/>
      <c r="T57" s="54"/>
      <c r="U57" s="54"/>
      <c r="V57" s="54"/>
      <c r="W57" s="54"/>
      <c r="X57" s="54"/>
      <c r="Y57" s="54"/>
    </row>
    <row r="58" spans="1:25" s="2" customFormat="1" ht="13.8" x14ac:dyDescent="0.3">
      <c r="A58" s="17"/>
      <c r="B58" s="17"/>
      <c r="C58" s="17"/>
      <c r="D58" s="17"/>
      <c r="E58" s="17"/>
      <c r="F58" s="17"/>
      <c r="G58" s="17"/>
      <c r="H58" s="17"/>
      <c r="I58" s="17"/>
      <c r="J58" s="17"/>
      <c r="K58" s="17"/>
      <c r="M58" s="57"/>
      <c r="N58" s="57"/>
      <c r="O58" s="57"/>
      <c r="P58" s="57"/>
      <c r="Q58" s="57"/>
      <c r="R58" s="58"/>
      <c r="S58" s="58"/>
      <c r="T58" s="54"/>
      <c r="U58" s="54"/>
      <c r="V58" s="54"/>
      <c r="W58" s="54"/>
      <c r="X58" s="54"/>
      <c r="Y58" s="54"/>
    </row>
    <row r="59" spans="1:25" s="2" customFormat="1" ht="13.8" x14ac:dyDescent="0.3">
      <c r="K59" s="17"/>
      <c r="M59" s="57"/>
      <c r="N59" s="57"/>
      <c r="O59" s="71"/>
      <c r="P59" s="57"/>
      <c r="Q59" s="57"/>
      <c r="R59" s="58"/>
      <c r="S59" s="58"/>
      <c r="T59" s="54"/>
      <c r="U59" s="54"/>
      <c r="V59" s="54"/>
      <c r="W59" s="54"/>
      <c r="X59" s="54"/>
      <c r="Y59" s="54"/>
    </row>
    <row r="60" spans="1:25" s="2" customFormat="1" ht="13.8" x14ac:dyDescent="0.3">
      <c r="A60" s="17"/>
      <c r="B60" s="17" t="s">
        <v>96</v>
      </c>
      <c r="C60" s="17"/>
      <c r="D60" s="17"/>
      <c r="E60" s="17"/>
      <c r="F60" s="17"/>
      <c r="G60" s="17"/>
      <c r="H60" s="17"/>
      <c r="I60" s="17"/>
      <c r="J60" s="17"/>
      <c r="K60" s="17"/>
      <c r="M60" s="57"/>
      <c r="N60" s="57"/>
      <c r="O60" s="57"/>
      <c r="P60" s="57"/>
      <c r="Q60" s="57"/>
      <c r="R60" s="58"/>
      <c r="S60" s="58"/>
      <c r="T60" s="54"/>
      <c r="U60" s="54"/>
      <c r="V60" s="54"/>
      <c r="W60" s="54"/>
      <c r="X60" s="54"/>
      <c r="Y60" s="54"/>
    </row>
    <row r="61" spans="1:25" s="2" customFormat="1" ht="13.8" x14ac:dyDescent="0.3">
      <c r="A61" s="17"/>
      <c r="C61" s="17"/>
      <c r="D61" s="17"/>
      <c r="F61" s="66" t="s">
        <v>97</v>
      </c>
      <c r="G61" s="72"/>
      <c r="H61" s="17"/>
      <c r="I61" s="17"/>
      <c r="J61" s="17"/>
      <c r="K61" s="17"/>
      <c r="M61" s="57"/>
      <c r="N61" s="57"/>
      <c r="O61" s="57"/>
      <c r="P61" s="57"/>
      <c r="Q61" s="57"/>
      <c r="R61" s="58"/>
      <c r="S61" s="58"/>
      <c r="T61" s="54"/>
      <c r="U61" s="54"/>
      <c r="V61" s="54"/>
      <c r="W61" s="54"/>
      <c r="X61" s="54"/>
      <c r="Y61" s="54"/>
    </row>
    <row r="62" spans="1:25" s="2" customFormat="1" ht="13.8" x14ac:dyDescent="0.3">
      <c r="A62" s="17"/>
      <c r="B62" s="17"/>
      <c r="C62" s="17"/>
      <c r="D62" s="17"/>
      <c r="E62" s="17"/>
      <c r="F62" s="17"/>
      <c r="G62" s="17"/>
      <c r="H62" s="17"/>
      <c r="I62" s="17"/>
      <c r="J62" s="17"/>
      <c r="K62" s="17"/>
      <c r="M62" s="57"/>
      <c r="N62" s="57"/>
      <c r="O62" s="57"/>
      <c r="P62" s="57"/>
      <c r="Q62" s="57"/>
      <c r="R62" s="58"/>
      <c r="S62" s="58"/>
      <c r="T62" s="54"/>
      <c r="U62" s="54"/>
      <c r="V62" s="54"/>
      <c r="W62" s="54"/>
      <c r="X62" s="54"/>
      <c r="Y62" s="54"/>
    </row>
  </sheetData>
  <sheetProtection selectLockedCells="1"/>
  <mergeCells count="9">
    <mergeCell ref="B41:J43"/>
    <mergeCell ref="B45:J48"/>
    <mergeCell ref="B54:J56"/>
    <mergeCell ref="B16:J19"/>
    <mergeCell ref="B22:J24"/>
    <mergeCell ref="B26:J27"/>
    <mergeCell ref="B29:J33"/>
    <mergeCell ref="D34:H34"/>
    <mergeCell ref="B38:J39"/>
  </mergeCells>
  <hyperlinks>
    <hyperlink ref="D34" r:id="rId1" tooltip="Send E-mail to Abbott Aerospace Inc."/>
    <hyperlink ref="F50" r:id="rId2"/>
    <hyperlink ref="F61" r:id="rId3"/>
    <hyperlink ref="F25" r:id="rId4"/>
  </hyperlinks>
  <pageMargins left="0.47244094488188981" right="0.23622047244094491" top="0.31496062992125984" bottom="0.82677165354330717" header="0.31496062992125984" footer="0.47244094488188981"/>
  <pageSetup scale="95" orientation="portrait" r:id="rId5"/>
  <headerFooter alignWithMargins="0">
    <oddFooter>&amp;C&amp;"Arial,Bold"ABBOTT AEROSPACE INC. PROPRIETARY INFORMATION&amp;"Arial,Regular"
Subject to restrictions on the cover or first page</oddFooter>
  </headerFooter>
  <drawing r:id="rId6"/>
  <legacyDrawingHF r:id="rId7"/>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5"/>
  <dimension ref="A1:AG82"/>
  <sheetViews>
    <sheetView tabSelected="1" view="pageBreakPreview" zoomScale="85" zoomScaleNormal="100" zoomScaleSheetLayoutView="85" workbookViewId="0">
      <selection activeCell="K53" sqref="K53"/>
    </sheetView>
  </sheetViews>
  <sheetFormatPr defaultColWidth="9.109375" defaultRowHeight="15.6" x14ac:dyDescent="0.3"/>
  <cols>
    <col min="1" max="2" width="9.109375" style="12"/>
    <col min="3" max="3" width="9.5546875" style="12" bestFit="1" customWidth="1"/>
    <col min="4" max="5" width="9.109375" style="12"/>
    <col min="6" max="11" width="9.109375" style="12" customWidth="1"/>
    <col min="12" max="12" width="5.44140625" style="2" customWidth="1"/>
    <col min="13" max="17" width="5.33203125" style="15" customWidth="1"/>
    <col min="18" max="19" width="5.33203125" style="16" customWidth="1"/>
    <col min="20" max="16384" width="9.109375" style="12"/>
  </cols>
  <sheetData>
    <row r="1" spans="1:24" s="2" customFormat="1" ht="13.8" x14ac:dyDescent="0.3">
      <c r="B1" s="3" t="s">
        <v>1</v>
      </c>
      <c r="C1" s="24" t="s">
        <v>0</v>
      </c>
      <c r="D1" s="22"/>
      <c r="E1" s="22"/>
      <c r="F1" s="23" t="s">
        <v>12</v>
      </c>
      <c r="G1" s="25">
        <f>X1</f>
        <v>1</v>
      </c>
      <c r="M1" s="6" t="s">
        <v>13</v>
      </c>
      <c r="N1" s="6" t="s">
        <v>14</v>
      </c>
      <c r="O1" s="6" t="s">
        <v>15</v>
      </c>
      <c r="P1" s="6" t="s">
        <v>15</v>
      </c>
      <c r="Q1" s="6" t="s">
        <v>15</v>
      </c>
      <c r="R1" s="6" t="s">
        <v>16</v>
      </c>
      <c r="S1" s="6" t="s">
        <v>17</v>
      </c>
      <c r="T1" s="2" t="s">
        <v>23</v>
      </c>
      <c r="W1" s="3" t="s">
        <v>24</v>
      </c>
      <c r="X1" s="5">
        <f>SUM(M:M)</f>
        <v>1</v>
      </c>
    </row>
    <row r="2" spans="1:24" s="2" customFormat="1" ht="13.8" x14ac:dyDescent="0.3">
      <c r="B2" s="3" t="s">
        <v>2</v>
      </c>
      <c r="C2" s="24" t="s">
        <v>10</v>
      </c>
      <c r="D2" s="22"/>
      <c r="E2" s="22"/>
      <c r="F2" s="23" t="s">
        <v>5</v>
      </c>
      <c r="G2" s="24" t="s">
        <v>84</v>
      </c>
      <c r="M2" s="7" t="s">
        <v>18</v>
      </c>
      <c r="N2" s="7" t="s">
        <v>18</v>
      </c>
      <c r="O2" s="7" t="s">
        <v>14</v>
      </c>
      <c r="P2" s="7" t="s">
        <v>14</v>
      </c>
      <c r="Q2" s="7" t="s">
        <v>14</v>
      </c>
      <c r="R2" s="7" t="s">
        <v>18</v>
      </c>
      <c r="S2" s="7" t="s">
        <v>18</v>
      </c>
      <c r="W2" s="3" t="s">
        <v>25</v>
      </c>
      <c r="X2" s="5">
        <f>SUM(N:N)</f>
        <v>0</v>
      </c>
    </row>
    <row r="3" spans="1:24" s="2" customFormat="1" ht="13.8" x14ac:dyDescent="0.3">
      <c r="B3" s="3" t="s">
        <v>3</v>
      </c>
      <c r="C3" s="26" t="s">
        <v>81</v>
      </c>
      <c r="D3" s="22"/>
      <c r="E3" s="22"/>
      <c r="F3" s="23" t="s">
        <v>4</v>
      </c>
      <c r="G3" s="24" t="s">
        <v>82</v>
      </c>
      <c r="M3" s="7"/>
      <c r="N3" s="7"/>
      <c r="O3" s="7"/>
      <c r="P3" s="7"/>
      <c r="Q3" s="7"/>
      <c r="R3" s="7"/>
      <c r="S3" s="7"/>
      <c r="W3" s="3" t="s">
        <v>26</v>
      </c>
      <c r="X3" s="5">
        <f>SUM(O:O)</f>
        <v>0</v>
      </c>
    </row>
    <row r="4" spans="1:24" s="2" customFormat="1" ht="13.8" x14ac:dyDescent="0.3">
      <c r="B4" s="3" t="s">
        <v>19</v>
      </c>
      <c r="C4" s="5"/>
      <c r="F4" s="3" t="s">
        <v>20</v>
      </c>
      <c r="G4" s="21" t="s">
        <v>83</v>
      </c>
      <c r="M4" s="7"/>
      <c r="N4" s="7"/>
      <c r="O4" s="7"/>
      <c r="P4" s="7"/>
      <c r="Q4" s="15"/>
      <c r="R4" s="16"/>
      <c r="S4" s="16"/>
      <c r="W4" s="3" t="s">
        <v>26</v>
      </c>
      <c r="X4" s="5">
        <f>SUM(P:P)</f>
        <v>0</v>
      </c>
    </row>
    <row r="5" spans="1:24" s="2" customFormat="1" ht="13.8" x14ac:dyDescent="0.3">
      <c r="B5" s="3" t="s">
        <v>21</v>
      </c>
      <c r="C5" s="4" t="s">
        <v>78</v>
      </c>
      <c r="E5" s="3"/>
      <c r="M5" s="7"/>
      <c r="N5" s="7"/>
      <c r="O5" s="7"/>
      <c r="P5" s="7"/>
      <c r="Q5" s="15"/>
      <c r="R5" s="16"/>
      <c r="S5" s="16"/>
      <c r="W5" s="3" t="s">
        <v>26</v>
      </c>
      <c r="X5" s="5">
        <f>SUM(Q:Q)</f>
        <v>0</v>
      </c>
    </row>
    <row r="6" spans="1:24" s="2" customFormat="1" ht="13.8" x14ac:dyDescent="0.3">
      <c r="B6" s="2" t="s">
        <v>7</v>
      </c>
      <c r="C6" s="8"/>
      <c r="M6" s="7"/>
      <c r="N6" s="7"/>
      <c r="O6" s="7"/>
      <c r="P6" s="7"/>
      <c r="Q6" s="15"/>
      <c r="R6" s="16"/>
      <c r="S6" s="16"/>
      <c r="W6" s="3" t="s">
        <v>27</v>
      </c>
      <c r="X6" s="5">
        <f>SUM(R:R)</f>
        <v>0</v>
      </c>
    </row>
    <row r="7" spans="1:24" s="2" customFormat="1" ht="13.8" x14ac:dyDescent="0.3">
      <c r="M7" s="7"/>
      <c r="N7" s="7"/>
      <c r="O7" s="7"/>
      <c r="P7" s="7"/>
      <c r="Q7" s="15"/>
      <c r="R7" s="16"/>
      <c r="S7" s="16"/>
      <c r="W7" s="3" t="s">
        <v>28</v>
      </c>
      <c r="X7" s="5">
        <f>SUM(S:S)</f>
        <v>0</v>
      </c>
    </row>
    <row r="8" spans="1:24" s="2" customFormat="1" ht="13.8" x14ac:dyDescent="0.3">
      <c r="A8" s="59"/>
      <c r="E8" s="3" t="s">
        <v>1</v>
      </c>
      <c r="F8" s="5" t="str">
        <f>$C$1</f>
        <v>R. Abbott</v>
      </c>
      <c r="H8" s="4"/>
      <c r="I8" s="3" t="s">
        <v>8</v>
      </c>
      <c r="J8" s="9" t="str">
        <f>$G$2</f>
        <v>AA-SM-232</v>
      </c>
      <c r="K8" s="10"/>
      <c r="L8" s="1"/>
      <c r="M8" s="7"/>
      <c r="N8" s="7"/>
      <c r="O8" s="7"/>
      <c r="P8" s="7"/>
      <c r="Q8" s="15"/>
      <c r="R8" s="16"/>
      <c r="S8" s="16"/>
    </row>
    <row r="9" spans="1:24" s="2" customFormat="1" ht="13.8" x14ac:dyDescent="0.3">
      <c r="E9" s="3" t="s">
        <v>2</v>
      </c>
      <c r="F9" s="4" t="str">
        <f>$C$2</f>
        <v xml:space="preserve"> </v>
      </c>
      <c r="H9" s="4"/>
      <c r="I9" s="3" t="s">
        <v>9</v>
      </c>
      <c r="J9" s="10" t="str">
        <f>$G$3</f>
        <v>IR</v>
      </c>
      <c r="K9" s="10"/>
      <c r="L9" s="1"/>
      <c r="M9" s="7">
        <v>1</v>
      </c>
      <c r="N9" s="7"/>
      <c r="O9" s="7"/>
      <c r="P9" s="7"/>
      <c r="Q9" s="15"/>
      <c r="R9" s="16"/>
      <c r="S9" s="16"/>
    </row>
    <row r="10" spans="1:24" s="2" customFormat="1" ht="13.8" x14ac:dyDescent="0.3">
      <c r="E10" s="3" t="s">
        <v>3</v>
      </c>
      <c r="F10" s="4" t="str">
        <f>$C$3</f>
        <v>20/10/2013</v>
      </c>
      <c r="H10" s="4"/>
      <c r="I10" s="3" t="s">
        <v>6</v>
      </c>
      <c r="J10" s="5" t="str">
        <f>L10&amp;" of "&amp;$G$1</f>
        <v>1 of 1</v>
      </c>
      <c r="K10" s="4"/>
      <c r="L10" s="1">
        <f>SUM($M$1:M9)</f>
        <v>1</v>
      </c>
      <c r="M10" s="7"/>
      <c r="N10" s="7"/>
      <c r="O10" s="7"/>
      <c r="P10" s="7"/>
      <c r="Q10" s="15"/>
      <c r="R10" s="16"/>
      <c r="S10" s="16"/>
    </row>
    <row r="11" spans="1:24" s="2" customFormat="1" ht="13.8" x14ac:dyDescent="0.3">
      <c r="E11" s="3" t="s">
        <v>22</v>
      </c>
      <c r="F11" s="4" t="str">
        <f>$C$5</f>
        <v>STANDARD SPREADSHEET METHOD</v>
      </c>
      <c r="I11" s="11"/>
      <c r="J11" s="5"/>
      <c r="M11" s="7"/>
      <c r="N11" s="7"/>
      <c r="O11" s="7"/>
      <c r="P11" s="7"/>
      <c r="Q11" s="7"/>
      <c r="R11" s="7"/>
      <c r="S11" s="7"/>
    </row>
    <row r="12" spans="1:24" x14ac:dyDescent="0.3">
      <c r="B12" s="13" t="str">
        <f>($C$4)&amp;" "&amp;$G$4</f>
        <v xml:space="preserve"> FOURTH ORDER CURVE FIT</v>
      </c>
      <c r="M12" s="7"/>
      <c r="N12" s="7"/>
      <c r="O12" s="7"/>
      <c r="P12" s="7"/>
      <c r="Q12" s="14"/>
      <c r="R12" s="14"/>
      <c r="S12" s="14"/>
    </row>
    <row r="13" spans="1:24" s="2" customFormat="1" ht="13.8" x14ac:dyDescent="0.3">
      <c r="M13" s="7"/>
      <c r="N13" s="7"/>
      <c r="O13" s="7"/>
      <c r="P13" s="7"/>
      <c r="Q13" s="7"/>
      <c r="R13" s="7"/>
      <c r="S13" s="7"/>
    </row>
    <row r="14" spans="1:24" s="2" customFormat="1" ht="13.8" x14ac:dyDescent="0.3">
      <c r="B14" s="2" t="s">
        <v>47</v>
      </c>
      <c r="E14" s="3"/>
      <c r="M14" s="7"/>
      <c r="N14" s="7"/>
      <c r="O14" s="7"/>
      <c r="P14" s="7"/>
      <c r="Q14" s="7"/>
      <c r="R14" s="7"/>
      <c r="S14" s="7"/>
    </row>
    <row r="15" spans="1:24" s="2" customFormat="1" ht="13.8" x14ac:dyDescent="0.3">
      <c r="B15" s="1"/>
      <c r="C15" s="38" t="s">
        <v>33</v>
      </c>
      <c r="D15" s="38" t="s">
        <v>34</v>
      </c>
      <c r="M15" s="15"/>
      <c r="N15" s="15"/>
      <c r="O15" s="15"/>
      <c r="P15" s="15"/>
      <c r="Q15" s="15"/>
      <c r="R15" s="16"/>
      <c r="S15" s="16"/>
    </row>
    <row r="16" spans="1:24" s="2" customFormat="1" ht="13.8" x14ac:dyDescent="0.3">
      <c r="B16" s="38">
        <v>1</v>
      </c>
      <c r="C16" s="37">
        <v>-20</v>
      </c>
      <c r="D16" s="37">
        <v>20</v>
      </c>
      <c r="F16" s="2" t="s">
        <v>77</v>
      </c>
      <c r="M16" s="15"/>
      <c r="N16" s="15"/>
      <c r="O16" s="15"/>
      <c r="P16" s="15"/>
      <c r="Q16" s="15"/>
      <c r="R16" s="16"/>
      <c r="S16" s="16"/>
    </row>
    <row r="17" spans="1:33" s="2" customFormat="1" ht="13.8" x14ac:dyDescent="0.3">
      <c r="B17" s="38">
        <v>2</v>
      </c>
      <c r="C17" s="37">
        <v>10</v>
      </c>
      <c r="D17" s="37">
        <v>-20</v>
      </c>
      <c r="E17" s="32"/>
      <c r="G17" s="45" t="s">
        <v>76</v>
      </c>
      <c r="H17" s="32"/>
      <c r="I17" s="32"/>
      <c r="J17" s="32"/>
      <c r="M17" s="15"/>
      <c r="N17" s="15"/>
      <c r="O17" s="15"/>
      <c r="P17" s="15"/>
      <c r="Q17" s="15"/>
      <c r="R17" s="16"/>
      <c r="S17" s="16"/>
    </row>
    <row r="18" spans="1:33" s="2" customFormat="1" ht="13.8" x14ac:dyDescent="0.3">
      <c r="A18" s="17"/>
      <c r="B18" s="38">
        <v>3</v>
      </c>
      <c r="C18" s="37">
        <v>25</v>
      </c>
      <c r="D18" s="37">
        <v>15</v>
      </c>
      <c r="E18" s="32"/>
      <c r="F18" s="32"/>
      <c r="G18" s="32"/>
      <c r="H18" s="32"/>
      <c r="I18" s="32"/>
      <c r="J18" s="32"/>
      <c r="K18" s="17"/>
      <c r="M18" s="15"/>
      <c r="N18" s="15"/>
      <c r="O18" s="15"/>
      <c r="P18" s="15"/>
      <c r="Q18" s="15"/>
      <c r="R18" s="16"/>
      <c r="S18" s="16"/>
    </row>
    <row r="19" spans="1:33" s="2" customFormat="1" ht="13.8" x14ac:dyDescent="0.3">
      <c r="A19" s="17"/>
      <c r="B19" s="39">
        <v>4</v>
      </c>
      <c r="C19" s="37">
        <v>80</v>
      </c>
      <c r="D19" s="37">
        <v>20</v>
      </c>
      <c r="E19" s="31"/>
      <c r="F19" s="31"/>
      <c r="G19" s="31"/>
      <c r="H19" s="31"/>
      <c r="I19" s="31"/>
      <c r="J19" s="31"/>
      <c r="K19" s="17"/>
      <c r="M19" s="15"/>
      <c r="N19" s="15"/>
      <c r="O19" s="15"/>
      <c r="P19" s="15"/>
      <c r="Q19" s="15"/>
      <c r="R19" s="16"/>
      <c r="S19" s="15"/>
      <c r="V19" s="33">
        <f>MIN(C16:C20)</f>
        <v>-20</v>
      </c>
      <c r="W19" s="33">
        <f t="shared" ref="W19:W59" si="0">$C$46*V19^4+$C$47*V19^3+$C$48*V19^2+$C$49*V19+$C$50</f>
        <v>19.999999999999993</v>
      </c>
    </row>
    <row r="20" spans="1:33" s="2" customFormat="1" ht="13.8" x14ac:dyDescent="0.3">
      <c r="B20" s="38">
        <v>5</v>
      </c>
      <c r="C20" s="37">
        <v>60</v>
      </c>
      <c r="D20" s="37">
        <v>-5</v>
      </c>
      <c r="M20" s="15"/>
      <c r="N20" s="15"/>
      <c r="O20" s="15"/>
      <c r="P20" s="15"/>
      <c r="Q20" s="15"/>
      <c r="R20" s="16"/>
      <c r="S20" s="16"/>
      <c r="V20" s="33">
        <f t="shared" ref="V20:V58" si="1">V19+($V$59-$V$19)/40</f>
        <v>-17.5</v>
      </c>
      <c r="W20" s="33">
        <f t="shared" si="0"/>
        <v>-0.93446955605158877</v>
      </c>
      <c r="AC20" s="46" t="s">
        <v>64</v>
      </c>
      <c r="AD20" s="40"/>
      <c r="AE20" s="40"/>
      <c r="AF20" s="40"/>
      <c r="AG20" s="40"/>
    </row>
    <row r="21" spans="1:33" s="2" customFormat="1" ht="13.8" x14ac:dyDescent="0.3">
      <c r="A21" s="17"/>
      <c r="C21" s="31"/>
      <c r="J21" s="31"/>
      <c r="M21" s="15"/>
      <c r="N21" s="15"/>
      <c r="O21" s="15"/>
      <c r="P21" s="15"/>
      <c r="Q21" s="15"/>
      <c r="R21" s="16"/>
      <c r="S21" s="16"/>
      <c r="V21" s="33">
        <f t="shared" si="1"/>
        <v>-15</v>
      </c>
      <c r="W21" s="33">
        <f t="shared" si="0"/>
        <v>-17.004419191919194</v>
      </c>
      <c r="X21"/>
      <c r="Y21"/>
      <c r="Z21"/>
      <c r="AA21"/>
      <c r="AB21" s="47"/>
      <c r="AC21" s="40" t="s">
        <v>56</v>
      </c>
      <c r="AD21" s="40"/>
      <c r="AE21" s="40"/>
      <c r="AF21" s="40"/>
      <c r="AG21" s="40"/>
    </row>
    <row r="22" spans="1:33" s="2" customFormat="1" ht="13.8" x14ac:dyDescent="0.3">
      <c r="C22" s="1" t="s">
        <v>35</v>
      </c>
      <c r="D22" s="1" t="s">
        <v>69</v>
      </c>
      <c r="E22" s="1" t="s">
        <v>49</v>
      </c>
      <c r="F22" s="1" t="s">
        <v>39</v>
      </c>
      <c r="G22" s="1" t="s">
        <v>38</v>
      </c>
      <c r="H22" s="1">
        <v>1</v>
      </c>
      <c r="I22" s="1" t="s">
        <v>44</v>
      </c>
      <c r="J22" s="31"/>
      <c r="M22" s="15"/>
      <c r="N22" s="15"/>
      <c r="O22" s="15"/>
      <c r="P22" s="15"/>
      <c r="Q22" s="15"/>
      <c r="R22" s="16"/>
      <c r="S22" s="16"/>
      <c r="V22" s="33">
        <f t="shared" si="1"/>
        <v>-12.5</v>
      </c>
      <c r="W22" s="33">
        <f t="shared" si="0"/>
        <v>-28.773431158685067</v>
      </c>
      <c r="X22"/>
      <c r="Y22"/>
      <c r="Z22"/>
      <c r="AA22"/>
      <c r="AB22" s="47"/>
      <c r="AC22" s="40"/>
      <c r="AD22" s="40"/>
      <c r="AE22" s="40"/>
      <c r="AF22" s="40"/>
      <c r="AG22" s="40"/>
    </row>
    <row r="23" spans="1:33" s="2" customFormat="1" ht="13.8" x14ac:dyDescent="0.3">
      <c r="C23" s="30" t="s">
        <v>36</v>
      </c>
      <c r="D23" s="1" t="s">
        <v>70</v>
      </c>
      <c r="E23" s="1" t="s">
        <v>50</v>
      </c>
      <c r="F23" s="1" t="s">
        <v>41</v>
      </c>
      <c r="G23" s="1" t="s">
        <v>40</v>
      </c>
      <c r="H23" s="1">
        <v>1</v>
      </c>
      <c r="I23" s="1" t="s">
        <v>45</v>
      </c>
      <c r="J23" s="31"/>
      <c r="M23" s="15"/>
      <c r="N23" s="15"/>
      <c r="O23" s="15"/>
      <c r="P23" s="15"/>
      <c r="Q23" s="15"/>
      <c r="R23" s="16"/>
      <c r="S23" s="16"/>
      <c r="V23" s="33">
        <f t="shared" si="1"/>
        <v>-10</v>
      </c>
      <c r="W23" s="33">
        <f t="shared" si="0"/>
        <v>-36.776515151515156</v>
      </c>
      <c r="X23"/>
      <c r="Y23"/>
      <c r="Z23"/>
      <c r="AA23"/>
      <c r="AC23" s="46" t="s">
        <v>57</v>
      </c>
      <c r="AD23" s="40"/>
      <c r="AE23" s="40"/>
      <c r="AF23" s="40"/>
      <c r="AG23" s="40"/>
    </row>
    <row r="24" spans="1:33" s="2" customFormat="1" ht="13.8" x14ac:dyDescent="0.3">
      <c r="C24" s="30" t="s">
        <v>37</v>
      </c>
      <c r="D24" s="1" t="s">
        <v>71</v>
      </c>
      <c r="E24" s="1" t="s">
        <v>51</v>
      </c>
      <c r="F24" s="1" t="s">
        <v>43</v>
      </c>
      <c r="G24" s="1" t="s">
        <v>42</v>
      </c>
      <c r="H24" s="1">
        <v>1</v>
      </c>
      <c r="I24" s="1" t="s">
        <v>46</v>
      </c>
      <c r="M24" s="15"/>
      <c r="N24" s="15"/>
      <c r="O24" s="15"/>
      <c r="P24" s="15"/>
      <c r="Q24" s="15"/>
      <c r="R24" s="16"/>
      <c r="S24" s="16"/>
      <c r="V24" s="33">
        <f t="shared" si="1"/>
        <v>-7.5</v>
      </c>
      <c r="W24" s="33">
        <f t="shared" si="0"/>
        <v>-41.520108309659093</v>
      </c>
      <c r="AA24"/>
      <c r="AC24" s="40"/>
      <c r="AD24" s="41" t="e">
        <f ca="1">[1]!ChangeChartAxisScale(AD25,AD29,AD28,AE29,AE28,,)</f>
        <v>#NAME?</v>
      </c>
      <c r="AE24" s="41"/>
      <c r="AF24" s="41"/>
      <c r="AG24" s="41"/>
    </row>
    <row r="25" spans="1:33" s="2" customFormat="1" ht="13.8" x14ac:dyDescent="0.3">
      <c r="C25" s="1" t="s">
        <v>48</v>
      </c>
      <c r="D25" s="1" t="s">
        <v>72</v>
      </c>
      <c r="E25" s="1" t="s">
        <v>53</v>
      </c>
      <c r="F25" s="1" t="s">
        <v>54</v>
      </c>
      <c r="G25" s="1" t="s">
        <v>52</v>
      </c>
      <c r="H25" s="1">
        <v>1</v>
      </c>
      <c r="I25" s="1" t="s">
        <v>55</v>
      </c>
      <c r="M25" s="15"/>
      <c r="N25" s="15"/>
      <c r="O25" s="15"/>
      <c r="P25" s="15"/>
      <c r="Q25" s="15"/>
      <c r="R25" s="16"/>
      <c r="S25" s="16"/>
      <c r="V25" s="33">
        <f t="shared" si="1"/>
        <v>-5</v>
      </c>
      <c r="W25" s="33">
        <f t="shared" si="0"/>
        <v>-43.48207521645022</v>
      </c>
      <c r="AA25"/>
      <c r="AC25" s="40"/>
      <c r="AD25" s="42" t="s">
        <v>58</v>
      </c>
      <c r="AE25" s="40"/>
      <c r="AF25" s="40"/>
      <c r="AG25" s="40"/>
    </row>
    <row r="26" spans="1:33" s="2" customFormat="1" ht="13.8" x14ac:dyDescent="0.3">
      <c r="C26" s="1" t="s">
        <v>75</v>
      </c>
      <c r="D26" s="1" t="s">
        <v>73</v>
      </c>
      <c r="E26" s="1" t="s">
        <v>66</v>
      </c>
      <c r="F26" s="1" t="s">
        <v>67</v>
      </c>
      <c r="G26" s="1" t="s">
        <v>68</v>
      </c>
      <c r="H26" s="1">
        <v>1</v>
      </c>
      <c r="I26" s="1" t="s">
        <v>74</v>
      </c>
      <c r="M26" s="15"/>
      <c r="N26" s="15"/>
      <c r="O26" s="15"/>
      <c r="P26" s="15"/>
      <c r="Q26" s="15"/>
      <c r="R26" s="16"/>
      <c r="S26" s="18"/>
      <c r="V26" s="33">
        <f t="shared" si="1"/>
        <v>-2.5</v>
      </c>
      <c r="W26" s="33">
        <f t="shared" si="0"/>
        <v>-43.111707899305557</v>
      </c>
      <c r="AA26"/>
      <c r="AC26" s="46" t="s">
        <v>59</v>
      </c>
      <c r="AD26" s="40"/>
      <c r="AE26" s="40"/>
      <c r="AF26" s="40"/>
      <c r="AG26" s="46"/>
    </row>
    <row r="27" spans="1:33" s="2" customFormat="1" ht="13.8" x14ac:dyDescent="0.3">
      <c r="A27" s="17"/>
      <c r="E27" s="31"/>
      <c r="F27" s="31"/>
      <c r="G27" s="31"/>
      <c r="H27" s="31"/>
      <c r="I27" s="31"/>
      <c r="J27" s="31"/>
      <c r="K27" s="17"/>
      <c r="M27" s="15"/>
      <c r="N27" s="15"/>
      <c r="O27" s="15"/>
      <c r="P27" s="15"/>
      <c r="Q27" s="15"/>
      <c r="R27" s="16"/>
      <c r="S27" s="16"/>
      <c r="V27" s="33">
        <f t="shared" si="1"/>
        <v>0</v>
      </c>
      <c r="W27" s="33">
        <f t="shared" si="0"/>
        <v>-40.829725829725831</v>
      </c>
      <c r="X27" s="28"/>
      <c r="Y27"/>
      <c r="Z27"/>
      <c r="AA27"/>
      <c r="AC27" s="40"/>
      <c r="AD27" s="43" t="s">
        <v>60</v>
      </c>
      <c r="AE27" s="43" t="s">
        <v>61</v>
      </c>
      <c r="AF27" s="40"/>
      <c r="AG27" s="40"/>
    </row>
    <row r="28" spans="1:33" s="2" customFormat="1" ht="13.8" x14ac:dyDescent="0.3">
      <c r="A28" s="1" t="s">
        <v>69</v>
      </c>
      <c r="B28" s="1" t="s">
        <v>49</v>
      </c>
      <c r="C28" s="1" t="s">
        <v>39</v>
      </c>
      <c r="D28" s="1" t="s">
        <v>38</v>
      </c>
      <c r="E28" s="1">
        <v>1</v>
      </c>
      <c r="G28" s="51">
        <f>C16^4</f>
        <v>160000</v>
      </c>
      <c r="H28" s="51">
        <f>C16^3</f>
        <v>-8000</v>
      </c>
      <c r="I28" s="51">
        <f>C16^2</f>
        <v>400</v>
      </c>
      <c r="J28" s="51">
        <f>C16</f>
        <v>-20</v>
      </c>
      <c r="K28" s="52">
        <v>1</v>
      </c>
      <c r="M28" s="15"/>
      <c r="N28" s="15"/>
      <c r="O28" s="15"/>
      <c r="P28" s="15"/>
      <c r="Q28" s="15"/>
      <c r="R28" s="16"/>
      <c r="S28" s="16"/>
      <c r="V28" s="33">
        <f t="shared" si="1"/>
        <v>2.5</v>
      </c>
      <c r="W28" s="33">
        <f t="shared" si="0"/>
        <v>-37.028275923295453</v>
      </c>
      <c r="AC28" s="40" t="s">
        <v>62</v>
      </c>
      <c r="AD28" s="44">
        <f>MAX(V19:W59)*1.5</f>
        <v>120</v>
      </c>
      <c r="AE28" s="44">
        <f>AD28</f>
        <v>120</v>
      </c>
      <c r="AF28" s="40"/>
      <c r="AG28" s="40"/>
    </row>
    <row r="29" spans="1:33" s="2" customFormat="1" ht="13.8" x14ac:dyDescent="0.3">
      <c r="A29" s="1" t="s">
        <v>70</v>
      </c>
      <c r="B29" s="1" t="s">
        <v>50</v>
      </c>
      <c r="C29" s="1" t="s">
        <v>41</v>
      </c>
      <c r="D29" s="1" t="s">
        <v>40</v>
      </c>
      <c r="E29" s="1">
        <v>1</v>
      </c>
      <c r="F29" s="1"/>
      <c r="G29" s="51">
        <f t="shared" ref="G29:G32" si="2">C17^4</f>
        <v>10000</v>
      </c>
      <c r="H29" s="51">
        <f t="shared" ref="H29:H32" si="3">C17^3</f>
        <v>1000</v>
      </c>
      <c r="I29" s="51">
        <f t="shared" ref="I29:I32" si="4">C17^2</f>
        <v>100</v>
      </c>
      <c r="J29" s="51">
        <f t="shared" ref="J29:J32" si="5">C17</f>
        <v>10</v>
      </c>
      <c r="K29" s="52">
        <v>1</v>
      </c>
      <c r="M29" s="15"/>
      <c r="N29" s="15"/>
      <c r="O29" s="15"/>
      <c r="P29" s="15"/>
      <c r="Q29" s="15"/>
      <c r="R29" s="16"/>
      <c r="S29" s="16"/>
      <c r="V29" s="33">
        <f t="shared" si="1"/>
        <v>5</v>
      </c>
      <c r="W29" s="33">
        <f t="shared" si="0"/>
        <v>-32.070932539682545</v>
      </c>
      <c r="X29" s="28"/>
      <c r="Y29"/>
      <c r="Z29"/>
      <c r="AC29" s="40" t="s">
        <v>63</v>
      </c>
      <c r="AD29" s="44">
        <f>MIN(V19:W59)*1.5</f>
        <v>-65.223112824675326</v>
      </c>
      <c r="AE29" s="44">
        <f>AD29</f>
        <v>-65.223112824675326</v>
      </c>
      <c r="AF29" s="40"/>
      <c r="AG29" s="40"/>
    </row>
    <row r="30" spans="1:33" s="2" customFormat="1" ht="13.8" x14ac:dyDescent="0.3">
      <c r="A30" s="1" t="s">
        <v>71</v>
      </c>
      <c r="B30" s="1" t="s">
        <v>51</v>
      </c>
      <c r="C30" s="1" t="s">
        <v>43</v>
      </c>
      <c r="D30" s="1" t="s">
        <v>42</v>
      </c>
      <c r="E30" s="1">
        <v>1</v>
      </c>
      <c r="F30" s="1" t="s">
        <v>11</v>
      </c>
      <c r="G30" s="51">
        <f t="shared" si="2"/>
        <v>390625</v>
      </c>
      <c r="H30" s="51">
        <f t="shared" si="3"/>
        <v>15625</v>
      </c>
      <c r="I30" s="51">
        <f t="shared" si="4"/>
        <v>625</v>
      </c>
      <c r="J30" s="51">
        <f t="shared" si="5"/>
        <v>25</v>
      </c>
      <c r="K30" s="52">
        <v>1</v>
      </c>
      <c r="M30" s="15"/>
      <c r="N30" s="15"/>
      <c r="O30" s="15"/>
      <c r="P30" s="15"/>
      <c r="Q30" s="15"/>
      <c r="R30" s="16"/>
      <c r="S30" s="16"/>
      <c r="V30" s="33">
        <f t="shared" si="1"/>
        <v>7.5</v>
      </c>
      <c r="W30" s="33">
        <f t="shared" si="0"/>
        <v>-26.292697482638893</v>
      </c>
    </row>
    <row r="31" spans="1:33" s="2" customFormat="1" ht="13.8" x14ac:dyDescent="0.3">
      <c r="A31" s="1" t="s">
        <v>72</v>
      </c>
      <c r="B31" s="1" t="s">
        <v>53</v>
      </c>
      <c r="C31" s="1" t="s">
        <v>54</v>
      </c>
      <c r="D31" s="1" t="s">
        <v>52</v>
      </c>
      <c r="E31" s="1">
        <v>1</v>
      </c>
      <c r="G31" s="51">
        <f t="shared" si="2"/>
        <v>40960000</v>
      </c>
      <c r="H31" s="51">
        <f t="shared" si="3"/>
        <v>512000</v>
      </c>
      <c r="I31" s="51">
        <f t="shared" si="4"/>
        <v>6400</v>
      </c>
      <c r="J31" s="51">
        <f t="shared" si="5"/>
        <v>80</v>
      </c>
      <c r="K31" s="52">
        <v>1</v>
      </c>
      <c r="M31" s="15"/>
      <c r="N31" s="15"/>
      <c r="O31" s="15"/>
      <c r="P31" s="15"/>
      <c r="Q31" s="15"/>
      <c r="R31" s="16"/>
      <c r="S31" s="16"/>
      <c r="V31" s="33">
        <f t="shared" si="1"/>
        <v>10</v>
      </c>
      <c r="W31" s="33">
        <f t="shared" si="0"/>
        <v>-20.000000000000004</v>
      </c>
      <c r="X31" s="28"/>
      <c r="Y31"/>
      <c r="Z31"/>
    </row>
    <row r="32" spans="1:33" s="2" customFormat="1" ht="13.8" x14ac:dyDescent="0.3">
      <c r="A32" s="1" t="s">
        <v>73</v>
      </c>
      <c r="B32" s="1" t="s">
        <v>66</v>
      </c>
      <c r="C32" s="1" t="s">
        <v>67</v>
      </c>
      <c r="D32" s="1" t="s">
        <v>68</v>
      </c>
      <c r="E32" s="1">
        <v>1</v>
      </c>
      <c r="G32" s="51">
        <f t="shared" si="2"/>
        <v>12960000</v>
      </c>
      <c r="H32" s="51">
        <f t="shared" si="3"/>
        <v>216000</v>
      </c>
      <c r="I32" s="51">
        <f t="shared" si="4"/>
        <v>3600</v>
      </c>
      <c r="J32" s="51">
        <f t="shared" si="5"/>
        <v>60</v>
      </c>
      <c r="K32" s="52">
        <v>1</v>
      </c>
      <c r="M32" s="15"/>
      <c r="N32" s="15"/>
      <c r="O32" s="15"/>
      <c r="P32" s="15"/>
      <c r="Q32" s="15"/>
      <c r="R32" s="16"/>
      <c r="S32" s="16"/>
      <c r="V32" s="33">
        <f t="shared" si="1"/>
        <v>12.5</v>
      </c>
      <c r="W32" s="33">
        <f t="shared" si="0"/>
        <v>-13.470696783685071</v>
      </c>
      <c r="AF32" s="47"/>
      <c r="AG32" s="47"/>
    </row>
    <row r="33" spans="1:33" s="2" customFormat="1" ht="13.8" x14ac:dyDescent="0.3">
      <c r="F33" s="33"/>
      <c r="G33" s="34"/>
      <c r="H33" s="35"/>
      <c r="I33" s="36"/>
      <c r="M33" s="15"/>
      <c r="N33" s="15"/>
      <c r="O33" s="15"/>
      <c r="P33" s="15"/>
      <c r="Q33" s="15"/>
      <c r="R33" s="16"/>
      <c r="S33" s="18"/>
      <c r="V33" s="33">
        <f t="shared" si="1"/>
        <v>15</v>
      </c>
      <c r="W33" s="33">
        <f t="shared" si="0"/>
        <v>-6.9540719696969759</v>
      </c>
      <c r="X33" s="28"/>
      <c r="Y33"/>
      <c r="Z33"/>
      <c r="AF33" s="47"/>
      <c r="AG33" s="47"/>
    </row>
    <row r="34" spans="1:33" s="2" customFormat="1" ht="13.8" x14ac:dyDescent="0.3">
      <c r="A34" s="1" t="s">
        <v>69</v>
      </c>
      <c r="B34" s="1" t="s">
        <v>49</v>
      </c>
      <c r="C34" s="1" t="s">
        <v>39</v>
      </c>
      <c r="D34" s="1" t="s">
        <v>38</v>
      </c>
      <c r="E34" s="1">
        <v>1</v>
      </c>
      <c r="G34" s="49">
        <f t="array" ref="G34:K38">MINVERSE(G28:K32)</f>
        <v>9.2592592592592525E-8</v>
      </c>
      <c r="H34" s="49">
        <v>-6.3492063492063497E-7</v>
      </c>
      <c r="I34" s="49">
        <v>7.6960076960076949E-7</v>
      </c>
      <c r="J34" s="49">
        <v>1.2987012987012987E-7</v>
      </c>
      <c r="K34" s="49">
        <v>-3.5714285714285716E-7</v>
      </c>
      <c r="M34" s="15"/>
      <c r="N34" s="15"/>
      <c r="O34" s="15"/>
      <c r="P34" s="15"/>
      <c r="Q34" s="15"/>
      <c r="R34" s="16"/>
      <c r="S34" s="16"/>
      <c r="U34" s="30"/>
      <c r="V34" s="33">
        <f t="shared" si="1"/>
        <v>17.5</v>
      </c>
      <c r="W34" s="33">
        <f t="shared" si="0"/>
        <v>-0.67083713812230172</v>
      </c>
      <c r="X34" s="65"/>
      <c r="AG34"/>
    </row>
    <row r="35" spans="1:33" s="2" customFormat="1" ht="13.8" x14ac:dyDescent="0.3">
      <c r="A35" s="1" t="s">
        <v>70</v>
      </c>
      <c r="B35" s="1" t="s">
        <v>50</v>
      </c>
      <c r="C35" s="1" t="s">
        <v>41</v>
      </c>
      <c r="D35" s="1" t="s">
        <v>40</v>
      </c>
      <c r="E35" s="1">
        <v>1</v>
      </c>
      <c r="F35" s="1" t="s">
        <v>11</v>
      </c>
      <c r="G35" s="49">
        <v>-1.6203703703703697E-5</v>
      </c>
      <c r="H35" s="49">
        <v>9.206349206349206E-5</v>
      </c>
      <c r="I35" s="49">
        <v>-1.0004810004810006E-4</v>
      </c>
      <c r="J35" s="49">
        <v>-9.7402597402597399E-6</v>
      </c>
      <c r="K35" s="49">
        <v>3.392857142857143E-5</v>
      </c>
      <c r="M35" s="15"/>
      <c r="N35" s="15"/>
      <c r="O35" s="15"/>
      <c r="P35" s="15"/>
      <c r="Q35" s="15"/>
      <c r="R35" s="16"/>
      <c r="S35" s="16"/>
      <c r="U35" s="30"/>
      <c r="V35" s="33">
        <f t="shared" si="1"/>
        <v>20</v>
      </c>
      <c r="W35" s="33">
        <f t="shared" si="0"/>
        <v>5.186868686868678</v>
      </c>
      <c r="X35" s="65"/>
      <c r="Y35"/>
      <c r="Z35"/>
      <c r="AG35"/>
    </row>
    <row r="36" spans="1:33" s="2" customFormat="1" ht="13.8" x14ac:dyDescent="0.3">
      <c r="A36" s="1" t="s">
        <v>71</v>
      </c>
      <c r="B36" s="1" t="s">
        <v>51</v>
      </c>
      <c r="C36" s="1" t="s">
        <v>43</v>
      </c>
      <c r="D36" s="1" t="s">
        <v>42</v>
      </c>
      <c r="E36" s="1">
        <v>1</v>
      </c>
      <c r="G36" s="49">
        <v>9.2129629629629614E-4</v>
      </c>
      <c r="H36" s="49">
        <v>-3.1746031746031746E-3</v>
      </c>
      <c r="I36" s="49">
        <v>2.4627224627224629E-3</v>
      </c>
      <c r="J36" s="49">
        <v>5.8441558441558456E-5</v>
      </c>
      <c r="K36" s="49">
        <v>-2.6785714285714292E-4</v>
      </c>
      <c r="M36" s="15"/>
      <c r="N36" s="15"/>
      <c r="O36" s="15"/>
      <c r="P36" s="15"/>
      <c r="Q36" s="15"/>
      <c r="R36" s="16"/>
      <c r="S36" s="16"/>
      <c r="U36" s="30"/>
      <c r="V36" s="33">
        <f t="shared" si="1"/>
        <v>22.5</v>
      </c>
      <c r="W36" s="33">
        <f t="shared" si="0"/>
        <v>10.455479037021995</v>
      </c>
      <c r="X36" s="30"/>
      <c r="AG36"/>
    </row>
    <row r="37" spans="1:33" s="2" customFormat="1" ht="13.8" x14ac:dyDescent="0.3">
      <c r="A37" s="1" t="s">
        <v>72</v>
      </c>
      <c r="B37" s="1" t="s">
        <v>53</v>
      </c>
      <c r="C37" s="1" t="s">
        <v>54</v>
      </c>
      <c r="D37" s="1" t="s">
        <v>52</v>
      </c>
      <c r="E37" s="1">
        <v>1</v>
      </c>
      <c r="G37" s="49">
        <v>-1.8796296296296301E-2</v>
      </c>
      <c r="H37" s="49">
        <v>-2.9206349206349201E-2</v>
      </c>
      <c r="I37" s="49">
        <v>5.8489658489658487E-2</v>
      </c>
      <c r="J37" s="49">
        <v>4.1558441558441558E-3</v>
      </c>
      <c r="K37" s="49">
        <v>-1.4642857142857143E-2</v>
      </c>
      <c r="M37" s="15"/>
      <c r="N37" s="15"/>
      <c r="O37" s="15"/>
      <c r="P37" s="15"/>
      <c r="Q37" s="15"/>
      <c r="R37" s="16"/>
      <c r="S37" s="16"/>
      <c r="U37" s="30"/>
      <c r="V37" s="33">
        <f t="shared" si="1"/>
        <v>25</v>
      </c>
      <c r="W37" s="33">
        <f t="shared" si="0"/>
        <v>14.999999999999986</v>
      </c>
      <c r="X37" s="29"/>
      <c r="Y37"/>
      <c r="Z37"/>
      <c r="AG37"/>
    </row>
    <row r="38" spans="1:33" s="2" customFormat="1" ht="13.8" x14ac:dyDescent="0.3">
      <c r="A38" s="1" t="s">
        <v>73</v>
      </c>
      <c r="B38" s="1" t="s">
        <v>66</v>
      </c>
      <c r="C38" s="1" t="s">
        <v>67</v>
      </c>
      <c r="D38" s="1" t="s">
        <v>68</v>
      </c>
      <c r="E38" s="1">
        <v>1</v>
      </c>
      <c r="G38" s="49">
        <v>0.11111111111111116</v>
      </c>
      <c r="H38" s="49">
        <v>1.5238095238095237</v>
      </c>
      <c r="I38" s="49">
        <v>-0.73881673881673893</v>
      </c>
      <c r="J38" s="49">
        <v>-3.8961038961038967E-2</v>
      </c>
      <c r="K38" s="49">
        <v>0.14285714285714288</v>
      </c>
      <c r="M38" s="15"/>
      <c r="N38" s="15"/>
      <c r="O38" s="15"/>
      <c r="P38" s="15"/>
      <c r="Q38" s="15"/>
      <c r="R38" s="16"/>
      <c r="S38" s="16"/>
      <c r="U38" s="30"/>
      <c r="V38" s="33">
        <f t="shared" si="1"/>
        <v>27.5</v>
      </c>
      <c r="W38" s="33">
        <f t="shared" si="0"/>
        <v>18.714010219381308</v>
      </c>
      <c r="X38" s="29"/>
      <c r="AG38"/>
    </row>
    <row r="39" spans="1:33" s="2" customFormat="1" ht="13.8" x14ac:dyDescent="0.3">
      <c r="M39" s="15"/>
      <c r="N39" s="15"/>
      <c r="O39" s="15"/>
      <c r="P39" s="15"/>
      <c r="Q39" s="15"/>
      <c r="R39" s="16"/>
      <c r="S39" s="16"/>
      <c r="U39" s="30"/>
      <c r="V39" s="33">
        <f t="shared" si="1"/>
        <v>30</v>
      </c>
      <c r="W39" s="33">
        <f t="shared" si="0"/>
        <v>21.519660894660895</v>
      </c>
      <c r="X39" s="29"/>
      <c r="Y39"/>
      <c r="Z39"/>
      <c r="AG39"/>
    </row>
    <row r="40" spans="1:33" s="2" customFormat="1" ht="13.8" x14ac:dyDescent="0.3">
      <c r="A40" s="1" t="s">
        <v>44</v>
      </c>
      <c r="C40" s="33">
        <f>D16</f>
        <v>20</v>
      </c>
      <c r="K40" s="31"/>
      <c r="M40" s="15"/>
      <c r="N40" s="15"/>
      <c r="O40" s="15"/>
      <c r="P40" s="15"/>
      <c r="Q40" s="15"/>
      <c r="R40" s="16"/>
      <c r="S40" s="16"/>
      <c r="U40" s="30"/>
      <c r="V40" s="33">
        <f t="shared" si="1"/>
        <v>32.5</v>
      </c>
      <c r="W40" s="33">
        <f t="shared" si="0"/>
        <v>23.36767578125</v>
      </c>
      <c r="X40" s="29"/>
      <c r="AG40"/>
    </row>
    <row r="41" spans="1:33" s="2" customFormat="1" ht="13.8" x14ac:dyDescent="0.3">
      <c r="A41" s="1" t="s">
        <v>45</v>
      </c>
      <c r="C41" s="33">
        <f>D17</f>
        <v>-20</v>
      </c>
      <c r="K41" s="31"/>
      <c r="M41" s="15"/>
      <c r="N41" s="15"/>
      <c r="O41" s="15"/>
      <c r="P41" s="15"/>
      <c r="Q41" s="15"/>
      <c r="R41" s="16"/>
      <c r="S41" s="16"/>
      <c r="U41" s="30"/>
      <c r="V41" s="33">
        <f t="shared" si="1"/>
        <v>35</v>
      </c>
      <c r="W41" s="33">
        <f t="shared" si="0"/>
        <v>24.23735119047619</v>
      </c>
      <c r="X41" s="29"/>
      <c r="Y41"/>
      <c r="Z41"/>
      <c r="AG41"/>
    </row>
    <row r="42" spans="1:33" s="2" customFormat="1" ht="13.8" x14ac:dyDescent="0.3">
      <c r="A42" s="1" t="s">
        <v>46</v>
      </c>
      <c r="B42" s="1" t="s">
        <v>11</v>
      </c>
      <c r="C42" s="33">
        <f>D18</f>
        <v>15</v>
      </c>
      <c r="K42" s="31"/>
      <c r="M42" s="15"/>
      <c r="N42" s="15"/>
      <c r="O42" s="15"/>
      <c r="P42" s="15"/>
      <c r="Q42" s="15"/>
      <c r="R42" s="16"/>
      <c r="S42" s="16"/>
      <c r="U42" s="30"/>
      <c r="V42" s="33">
        <f t="shared" si="1"/>
        <v>37.5</v>
      </c>
      <c r="W42" s="33">
        <f t="shared" si="0"/>
        <v>24.1365559895833</v>
      </c>
      <c r="X42" s="29"/>
      <c r="AG42"/>
    </row>
    <row r="43" spans="1:33" s="2" customFormat="1" ht="13.8" x14ac:dyDescent="0.3">
      <c r="A43" s="1" t="s">
        <v>55</v>
      </c>
      <c r="C43" s="33">
        <f>D19</f>
        <v>20</v>
      </c>
      <c r="K43" s="31"/>
      <c r="M43" s="15"/>
      <c r="N43" s="15"/>
      <c r="O43" s="15"/>
      <c r="P43" s="15"/>
      <c r="Q43" s="15"/>
      <c r="R43" s="16"/>
      <c r="S43" s="16"/>
      <c r="U43" s="30"/>
      <c r="V43" s="33">
        <f t="shared" si="1"/>
        <v>40</v>
      </c>
      <c r="W43" s="33">
        <f t="shared" si="0"/>
        <v>23.101731601731586</v>
      </c>
      <c r="X43" s="29"/>
      <c r="Y43"/>
      <c r="Z43"/>
      <c r="AG43"/>
    </row>
    <row r="44" spans="1:33" s="2" customFormat="1" ht="13.8" x14ac:dyDescent="0.3">
      <c r="A44" s="1" t="s">
        <v>74</v>
      </c>
      <c r="C44" s="33">
        <f>D20</f>
        <v>-5</v>
      </c>
      <c r="M44" s="15"/>
      <c r="N44" s="15"/>
      <c r="O44" s="15"/>
      <c r="P44" s="15"/>
      <c r="Q44" s="15"/>
      <c r="R44" s="16"/>
      <c r="S44" s="16"/>
      <c r="U44" s="30"/>
      <c r="V44" s="33">
        <f t="shared" si="1"/>
        <v>42.5</v>
      </c>
      <c r="W44" s="33">
        <f t="shared" si="0"/>
        <v>21.197892005997467</v>
      </c>
      <c r="X44" s="29"/>
      <c r="Y44"/>
      <c r="Z44"/>
      <c r="AG44"/>
    </row>
    <row r="45" spans="1:33" s="2" customFormat="1" ht="13.8" x14ac:dyDescent="0.3">
      <c r="J45" s="31"/>
      <c r="M45" s="15"/>
      <c r="N45" s="15"/>
      <c r="O45" s="15"/>
      <c r="P45" s="15"/>
      <c r="Q45" s="15"/>
      <c r="R45" s="16"/>
      <c r="S45" s="16"/>
      <c r="U45" s="30"/>
      <c r="V45" s="33">
        <f t="shared" si="1"/>
        <v>45</v>
      </c>
      <c r="W45" s="33">
        <f t="shared" si="0"/>
        <v>18.518623737373744</v>
      </c>
      <c r="X45" s="29"/>
      <c r="Y45"/>
      <c r="Z45"/>
      <c r="AG45"/>
    </row>
    <row r="46" spans="1:33" s="2" customFormat="1" ht="13.8" x14ac:dyDescent="0.3">
      <c r="A46" s="1" t="s">
        <v>35</v>
      </c>
      <c r="C46" s="50">
        <f t="array" ref="C46:C50">MMULT(G34:K38,C40:C44)</f>
        <v>3.0477392977392977E-5</v>
      </c>
      <c r="M46" s="15"/>
      <c r="N46" s="15"/>
      <c r="O46" s="15"/>
      <c r="P46" s="15"/>
      <c r="Q46" s="15"/>
      <c r="R46" s="16"/>
      <c r="S46" s="16"/>
      <c r="U46" s="30"/>
      <c r="V46" s="33">
        <f t="shared" si="1"/>
        <v>47.5</v>
      </c>
      <c r="W46" s="33">
        <f t="shared" si="0"/>
        <v>15.186085886769455</v>
      </c>
      <c r="X46" s="29"/>
      <c r="Y46"/>
      <c r="Z46"/>
      <c r="AA46"/>
      <c r="AG46"/>
    </row>
    <row r="47" spans="1:33" s="2" customFormat="1" ht="13.8" x14ac:dyDescent="0.3">
      <c r="A47" s="30" t="s">
        <v>36</v>
      </c>
      <c r="C47" s="49">
        <v>-4.0305134680134677E-3</v>
      </c>
      <c r="M47" s="15"/>
      <c r="N47" s="15"/>
      <c r="O47" s="15"/>
      <c r="P47" s="15"/>
      <c r="Q47" s="15"/>
      <c r="R47" s="16"/>
      <c r="S47" s="16"/>
      <c r="U47" s="30"/>
      <c r="V47" s="33">
        <f t="shared" si="1"/>
        <v>50</v>
      </c>
      <c r="W47" s="33">
        <f t="shared" si="0"/>
        <v>11.351010101010047</v>
      </c>
      <c r="X47" s="29"/>
      <c r="Y47"/>
      <c r="Z47"/>
      <c r="AA47"/>
      <c r="AB47"/>
      <c r="AC47"/>
      <c r="AG47"/>
    </row>
    <row r="48" spans="1:33" s="2" customFormat="1" ht="13.8" x14ac:dyDescent="0.3">
      <c r="A48" s="30" t="s">
        <v>37</v>
      </c>
      <c r="B48" s="1" t="s">
        <v>11</v>
      </c>
      <c r="C48" s="49">
        <v>0.12136694324194323</v>
      </c>
      <c r="M48" s="15"/>
      <c r="N48" s="15"/>
      <c r="O48" s="15"/>
      <c r="P48" s="15"/>
      <c r="Q48" s="15"/>
      <c r="R48" s="16"/>
      <c r="S48" s="16"/>
      <c r="U48" s="30"/>
      <c r="V48" s="33">
        <f t="shared" si="1"/>
        <v>52.5</v>
      </c>
      <c r="W48" s="33">
        <f t="shared" si="0"/>
        <v>7.1927005828372614</v>
      </c>
      <c r="X48" s="29"/>
      <c r="Y48"/>
      <c r="Z48"/>
      <c r="AA48"/>
      <c r="AB48"/>
      <c r="AC48"/>
      <c r="AG48"/>
    </row>
    <row r="49" spans="1:33" s="2" customFormat="1" ht="13.8" x14ac:dyDescent="0.3">
      <c r="A49" s="1" t="s">
        <v>48</v>
      </c>
      <c r="B49" s="31"/>
      <c r="C49" s="50">
        <v>1.2418771043771042</v>
      </c>
      <c r="D49" s="31"/>
      <c r="M49" s="15"/>
      <c r="N49" s="15"/>
      <c r="O49" s="15"/>
      <c r="P49" s="15"/>
      <c r="Q49" s="15"/>
      <c r="R49" s="16"/>
      <c r="S49" s="16"/>
      <c r="U49" s="30"/>
      <c r="V49" s="33">
        <f t="shared" si="1"/>
        <v>55</v>
      </c>
      <c r="W49" s="33">
        <f t="shared" si="0"/>
        <v>2.9190340909091361</v>
      </c>
      <c r="X49" s="29"/>
      <c r="Y49"/>
      <c r="Z49"/>
      <c r="AA49"/>
      <c r="AB49"/>
      <c r="AC49"/>
      <c r="AG49"/>
    </row>
    <row r="50" spans="1:33" s="2" customFormat="1" ht="13.8" x14ac:dyDescent="0.3">
      <c r="A50" s="1" t="s">
        <v>75</v>
      </c>
      <c r="C50" s="49">
        <v>-40.829725829725831</v>
      </c>
      <c r="M50" s="15"/>
      <c r="N50" s="15"/>
      <c r="O50" s="15"/>
      <c r="P50" s="15"/>
      <c r="Q50" s="15"/>
      <c r="R50" s="16"/>
      <c r="S50" s="16"/>
      <c r="U50" s="30"/>
      <c r="V50" s="33">
        <f t="shared" si="1"/>
        <v>57.5</v>
      </c>
      <c r="W50" s="33">
        <f t="shared" si="0"/>
        <v>-1.2335400602002125</v>
      </c>
      <c r="X50" s="29"/>
      <c r="Y50"/>
      <c r="Z50"/>
      <c r="AA50"/>
      <c r="AB50"/>
      <c r="AC50"/>
      <c r="AG50"/>
    </row>
    <row r="51" spans="1:33" s="2" customFormat="1" ht="13.8" x14ac:dyDescent="0.3">
      <c r="M51" s="15"/>
      <c r="N51" s="15"/>
      <c r="O51" s="15"/>
      <c r="P51" s="15"/>
      <c r="Q51" s="15"/>
      <c r="R51" s="16"/>
      <c r="S51" s="16"/>
      <c r="U51" s="30"/>
      <c r="V51" s="33">
        <f t="shared" si="1"/>
        <v>60</v>
      </c>
      <c r="W51" s="33">
        <f t="shared" si="0"/>
        <v>-4.9999999999999716</v>
      </c>
      <c r="X51" s="29"/>
      <c r="Y51"/>
      <c r="Z51"/>
      <c r="AA51"/>
      <c r="AB51"/>
      <c r="AC51"/>
      <c r="AG51"/>
    </row>
    <row r="52" spans="1:33" s="2" customFormat="1" ht="13.8" x14ac:dyDescent="0.3">
      <c r="M52" s="15"/>
      <c r="N52" s="15"/>
      <c r="O52" s="15"/>
      <c r="P52" s="15"/>
      <c r="Q52" s="15"/>
      <c r="R52" s="16"/>
      <c r="S52" s="16"/>
      <c r="U52" s="30"/>
      <c r="V52" s="33">
        <f t="shared" si="1"/>
        <v>62.5</v>
      </c>
      <c r="W52" s="33">
        <f t="shared" si="0"/>
        <v>-8.0867513020832575</v>
      </c>
      <c r="X52" s="29"/>
    </row>
    <row r="53" spans="1:33" s="2" customFormat="1" ht="13.8" x14ac:dyDescent="0.3">
      <c r="M53" s="15"/>
      <c r="N53" s="15"/>
      <c r="O53" s="15"/>
      <c r="P53" s="15"/>
      <c r="Q53" s="15"/>
      <c r="R53" s="16"/>
      <c r="S53" s="16"/>
      <c r="U53" s="30"/>
      <c r="V53" s="33">
        <f t="shared" si="1"/>
        <v>65</v>
      </c>
      <c r="W53" s="33">
        <f t="shared" si="0"/>
        <v>-10.171626984127002</v>
      </c>
      <c r="X53" s="29"/>
    </row>
    <row r="54" spans="1:33" s="2" customFormat="1" ht="13.8" x14ac:dyDescent="0.3">
      <c r="M54" s="15"/>
      <c r="N54" s="15"/>
      <c r="O54" s="15"/>
      <c r="P54" s="15"/>
      <c r="Q54" s="15"/>
      <c r="R54" s="16"/>
      <c r="S54" s="16"/>
      <c r="U54" s="30"/>
      <c r="V54" s="33">
        <f t="shared" si="1"/>
        <v>67.5</v>
      </c>
      <c r="W54" s="33">
        <f t="shared" si="0"/>
        <v>-10.90388750789144</v>
      </c>
      <c r="X54" s="29"/>
    </row>
    <row r="55" spans="1:33" s="2" customFormat="1" ht="13.8" x14ac:dyDescent="0.3">
      <c r="M55" s="15"/>
      <c r="N55" s="15"/>
      <c r="O55" s="15"/>
      <c r="P55" s="15"/>
      <c r="Q55" s="15"/>
      <c r="R55" s="16"/>
      <c r="S55" s="16"/>
      <c r="U55" s="30"/>
      <c r="V55" s="33">
        <f t="shared" si="1"/>
        <v>70</v>
      </c>
      <c r="W55" s="33">
        <f t="shared" si="0"/>
        <v>-9.9042207792206938</v>
      </c>
      <c r="X55" s="29"/>
    </row>
    <row r="56" spans="1:33" s="2" customFormat="1" ht="13.8" x14ac:dyDescent="0.3">
      <c r="M56" s="15"/>
      <c r="N56" s="15"/>
      <c r="O56" s="15"/>
      <c r="P56" s="15"/>
      <c r="Q56" s="15"/>
      <c r="R56" s="16"/>
      <c r="S56" s="16"/>
      <c r="U56" s="30"/>
      <c r="V56" s="33">
        <f t="shared" si="1"/>
        <v>72.5</v>
      </c>
      <c r="W56" s="33">
        <f t="shared" si="0"/>
        <v>-6.7647421480430978</v>
      </c>
    </row>
    <row r="57" spans="1:33" s="2" customFormat="1" ht="13.8" x14ac:dyDescent="0.3">
      <c r="M57" s="15"/>
      <c r="N57" s="15"/>
      <c r="O57" s="15"/>
      <c r="P57" s="15"/>
      <c r="Q57" s="15"/>
      <c r="R57" s="16"/>
      <c r="S57" s="16"/>
      <c r="U57" s="30"/>
      <c r="V57" s="33">
        <f t="shared" si="1"/>
        <v>75</v>
      </c>
      <c r="W57" s="33">
        <f t="shared" si="0"/>
        <v>-1.0489944083694809</v>
      </c>
      <c r="X57" s="29"/>
    </row>
    <row r="58" spans="1:33" s="2" customFormat="1" ht="13.8" x14ac:dyDescent="0.3">
      <c r="M58" s="15"/>
      <c r="N58" s="15"/>
      <c r="O58" s="15"/>
      <c r="P58" s="15"/>
      <c r="Q58" s="15"/>
      <c r="R58" s="16"/>
      <c r="S58" s="16"/>
      <c r="V58" s="33">
        <f t="shared" si="1"/>
        <v>77.5</v>
      </c>
      <c r="W58" s="33">
        <f t="shared" si="0"/>
        <v>7.7080522017046604</v>
      </c>
    </row>
    <row r="59" spans="1:33" s="2" customFormat="1" ht="13.8" x14ac:dyDescent="0.3">
      <c r="F59" s="3" t="s">
        <v>65</v>
      </c>
      <c r="G59" s="48" t="str">
        <f>ROUND(C46,6)&amp;"x⁴ + "&amp;ROUND(C47,4)&amp;"x³ + "&amp;ROUND(C48,3)&amp;"x² + "&amp;ROUND(C49,3)&amp;"x + "&amp;ROUND(C50,3)</f>
        <v>0.00003x⁴ + -0.004x³ + 0.121x² + 1.242x + -40.83</v>
      </c>
      <c r="M59" s="15"/>
      <c r="N59" s="15"/>
      <c r="O59" s="15"/>
      <c r="P59" s="15"/>
      <c r="Q59" s="15"/>
      <c r="R59" s="16"/>
      <c r="S59" s="16"/>
      <c r="V59" s="29">
        <f>MAX(C16:C20)</f>
        <v>80</v>
      </c>
      <c r="W59" s="33">
        <f t="shared" si="0"/>
        <v>19.999999999999844</v>
      </c>
    </row>
    <row r="60" spans="1:33" s="2" customFormat="1" ht="13.8" x14ac:dyDescent="0.3">
      <c r="A60" s="17"/>
      <c r="B60" s="17"/>
      <c r="C60" s="17"/>
      <c r="D60" s="17"/>
      <c r="E60" s="17"/>
      <c r="F60" s="17"/>
      <c r="G60" s="17"/>
      <c r="H60" s="17"/>
      <c r="I60" s="17"/>
      <c r="J60" s="17"/>
      <c r="K60" s="17"/>
      <c r="M60" s="15"/>
      <c r="N60" s="15"/>
      <c r="O60" s="15"/>
      <c r="P60" s="15"/>
      <c r="Q60" s="15"/>
      <c r="R60" s="16"/>
      <c r="S60" s="16"/>
      <c r="X60" s="29"/>
    </row>
    <row r="63" spans="1:33" x14ac:dyDescent="0.3">
      <c r="B63" s="2"/>
      <c r="C63" s="2"/>
      <c r="D63" s="2"/>
      <c r="E63" s="2"/>
      <c r="F63" s="2"/>
      <c r="G63" s="2"/>
      <c r="H63" s="2"/>
      <c r="I63" s="2"/>
    </row>
    <row r="64" spans="1:33" x14ac:dyDescent="0.3">
      <c r="B64" s="2"/>
      <c r="C64" s="2"/>
      <c r="D64" s="2"/>
      <c r="E64" s="2"/>
      <c r="F64" s="2"/>
      <c r="G64" s="2"/>
      <c r="H64" s="31"/>
      <c r="I64" s="31"/>
    </row>
    <row r="65" spans="2:9" x14ac:dyDescent="0.3">
      <c r="B65" s="2"/>
      <c r="C65" s="2"/>
      <c r="D65" s="2"/>
      <c r="E65" s="2"/>
      <c r="F65" s="2"/>
      <c r="G65" s="2"/>
      <c r="H65" s="2"/>
      <c r="I65" s="2"/>
    </row>
    <row r="66" spans="2:9" x14ac:dyDescent="0.3">
      <c r="B66" s="2"/>
      <c r="C66" s="2"/>
      <c r="D66" s="2"/>
      <c r="E66" s="2"/>
      <c r="F66" s="2"/>
      <c r="G66" s="2"/>
      <c r="H66" s="2"/>
      <c r="I66" s="2"/>
    </row>
    <row r="67" spans="2:9" x14ac:dyDescent="0.3">
      <c r="B67" s="2"/>
      <c r="C67" s="2"/>
      <c r="D67" s="2"/>
      <c r="E67" s="2"/>
      <c r="F67" s="2"/>
      <c r="G67" s="2"/>
      <c r="H67" s="2"/>
      <c r="I67" s="2"/>
    </row>
    <row r="68" spans="2:9" x14ac:dyDescent="0.3">
      <c r="B68" s="2"/>
      <c r="C68" s="2"/>
      <c r="D68" s="2"/>
      <c r="E68" s="2"/>
      <c r="F68" s="2"/>
      <c r="G68" s="2"/>
      <c r="H68" s="2"/>
      <c r="I68" s="2"/>
    </row>
    <row r="69" spans="2:9" x14ac:dyDescent="0.3">
      <c r="B69" s="2"/>
      <c r="C69" s="2"/>
      <c r="D69" s="2"/>
      <c r="E69" s="2"/>
      <c r="F69" s="2"/>
      <c r="G69" s="2"/>
      <c r="H69" s="2"/>
      <c r="I69" s="2"/>
    </row>
    <row r="70" spans="2:9" x14ac:dyDescent="0.3">
      <c r="B70" s="2"/>
      <c r="C70" s="2"/>
      <c r="D70" s="2"/>
      <c r="E70" s="2"/>
      <c r="F70" s="2"/>
      <c r="G70" s="2"/>
      <c r="H70" s="2"/>
      <c r="I70" s="2"/>
    </row>
    <row r="71" spans="2:9" x14ac:dyDescent="0.3">
      <c r="B71" s="2"/>
      <c r="C71" s="2"/>
      <c r="D71" s="2"/>
      <c r="E71" s="2"/>
      <c r="F71" s="2"/>
      <c r="G71" s="2"/>
      <c r="H71" s="2"/>
      <c r="I71" s="2"/>
    </row>
    <row r="72" spans="2:9" x14ac:dyDescent="0.3">
      <c r="B72" s="2"/>
      <c r="C72" s="2"/>
      <c r="D72" s="2"/>
      <c r="E72" s="2"/>
      <c r="F72" s="2"/>
      <c r="G72" s="2"/>
      <c r="H72" s="2"/>
      <c r="I72" s="2"/>
    </row>
    <row r="73" spans="2:9" x14ac:dyDescent="0.3">
      <c r="B73" s="2"/>
      <c r="C73" s="2"/>
      <c r="D73" s="2"/>
      <c r="E73" s="2"/>
      <c r="F73" s="2"/>
      <c r="G73" s="2"/>
      <c r="H73" s="2"/>
      <c r="I73" s="2"/>
    </row>
    <row r="74" spans="2:9" x14ac:dyDescent="0.3">
      <c r="B74" s="2"/>
      <c r="C74" s="2"/>
      <c r="D74" s="2"/>
      <c r="E74" s="2"/>
      <c r="F74" s="2"/>
      <c r="G74" s="2"/>
      <c r="H74" s="2"/>
      <c r="I74" s="2"/>
    </row>
    <row r="75" spans="2:9" x14ac:dyDescent="0.3">
      <c r="B75" s="2"/>
      <c r="C75" s="2"/>
      <c r="D75" s="2"/>
      <c r="E75" s="2"/>
      <c r="F75" s="2"/>
      <c r="G75" s="2"/>
      <c r="H75" s="2"/>
      <c r="I75" s="2"/>
    </row>
    <row r="76" spans="2:9" x14ac:dyDescent="0.3">
      <c r="B76" s="2"/>
      <c r="C76" s="2"/>
      <c r="D76" s="2"/>
      <c r="E76" s="2"/>
      <c r="F76" s="2"/>
      <c r="G76" s="2"/>
      <c r="H76" s="2"/>
      <c r="I76" s="2"/>
    </row>
    <row r="77" spans="2:9" x14ac:dyDescent="0.3">
      <c r="B77" s="2"/>
      <c r="C77" s="2"/>
      <c r="D77" s="2"/>
      <c r="E77" s="2"/>
      <c r="F77" s="2"/>
      <c r="G77" s="2"/>
      <c r="H77" s="2"/>
      <c r="I77" s="2"/>
    </row>
    <row r="78" spans="2:9" x14ac:dyDescent="0.3">
      <c r="B78" s="2"/>
      <c r="C78" s="2"/>
      <c r="D78" s="2"/>
      <c r="E78" s="2"/>
      <c r="F78" s="2"/>
      <c r="G78" s="2"/>
      <c r="H78" s="2"/>
      <c r="I78" s="2"/>
    </row>
    <row r="79" spans="2:9" x14ac:dyDescent="0.3">
      <c r="B79" s="2"/>
      <c r="C79" s="2"/>
      <c r="D79" s="2"/>
      <c r="E79" s="2"/>
      <c r="F79" s="2"/>
      <c r="G79" s="2"/>
      <c r="H79" s="2"/>
      <c r="I79" s="2"/>
    </row>
    <row r="80" spans="2:9" x14ac:dyDescent="0.3">
      <c r="B80" s="2"/>
      <c r="C80" s="2"/>
      <c r="D80" s="2"/>
      <c r="E80" s="2"/>
      <c r="F80" s="2"/>
      <c r="G80" s="2"/>
      <c r="H80" s="2"/>
      <c r="I80" s="2"/>
    </row>
    <row r="81" spans="2:9" x14ac:dyDescent="0.3">
      <c r="B81" s="2"/>
      <c r="C81" s="2"/>
      <c r="D81" s="2"/>
      <c r="E81" s="2"/>
      <c r="F81" s="2"/>
      <c r="G81" s="2"/>
      <c r="H81" s="2"/>
      <c r="I81" s="2"/>
    </row>
    <row r="82" spans="2:9" x14ac:dyDescent="0.3">
      <c r="B82" s="2"/>
      <c r="C82" s="2"/>
      <c r="G82" s="2"/>
      <c r="H82" s="2"/>
      <c r="I82" s="2"/>
    </row>
  </sheetData>
  <mergeCells count="1">
    <mergeCell ref="X34:X35"/>
  </mergeCells>
  <pageMargins left="0.47244094488188981" right="0.23622047244094491" top="0.31496062992125984" bottom="0.82677165354330717" header="0.31496062992125984" footer="0.47244094488188981"/>
  <pageSetup orientation="portrait" r:id="rId1"/>
  <headerFooter alignWithMargins="0">
    <oddFooter>&amp;C&amp;"Arial,Bold"ABBOTT AEROSPACE INC. PROPRIETARY INFORMATION&amp;"Arial,Regular"
Subject to restrictions on the cover or first page</oddFooter>
  </headerFooter>
  <drawing r:id="rId2"/>
  <legacyDrawingHF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2</vt:i4>
      </vt:variant>
    </vt:vector>
  </HeadingPairs>
  <TitlesOfParts>
    <vt:vector size="4" baseType="lpstr">
      <vt:lpstr>READ ME</vt:lpstr>
      <vt:lpstr>PURPOSE</vt:lpstr>
      <vt:lpstr>PURPOSE!Print_Area</vt:lpstr>
      <vt:lpstr>'READ ME'!Print_Area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subject>Standard Methods</dc:subject>
  <dc:creator>www.abbottaerospace.com; Microsoft Corporation</dc:creator>
  <cp:keywords>Stress; Structures; Analysis</cp:keywords>
  <dc:description>N/A</dc:description>
  <cp:lastModifiedBy>Richard Abbott</cp:lastModifiedBy>
  <cp:lastPrinted>2013-06-12T17:10:54Z</cp:lastPrinted>
  <dcterms:created xsi:type="dcterms:W3CDTF">1996-10-14T23:33:28Z</dcterms:created>
  <dcterms:modified xsi:type="dcterms:W3CDTF">2016-03-08T03:02:47Z</dcterms:modified>
  <cp:category>Engineering Spreadsheets</cp:category>
</cp:coreProperties>
</file>