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12" windowWidth="15420" windowHeight="11940" tabRatio="871" activeTab="1"/>
  </bookViews>
  <sheets>
    <sheet name="READ ME" sheetId="39" r:id="rId1"/>
    <sheet name="PURPOSE" sheetId="36" r:id="rId2"/>
  </sheets>
  <externalReferences>
    <externalReference r:id="rId3"/>
  </externalReferences>
  <definedNames>
    <definedName name="_xlnm.Print_Area" localSheetId="1">PURPOSE!$A$8:$K$60</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9" l="1"/>
  <c r="V19" i="36" l="1"/>
  <c r="V59" i="36"/>
  <c r="V20" i="36" l="1"/>
  <c r="V21" i="36" s="1"/>
  <c r="V22" i="36" s="1"/>
  <c r="V23" i="36" s="1"/>
  <c r="V24" i="36" s="1"/>
  <c r="V25" i="36" s="1"/>
  <c r="V26" i="36" s="1"/>
  <c r="V27" i="36" s="1"/>
  <c r="V28" i="36" s="1"/>
  <c r="V29" i="36" s="1"/>
  <c r="V30" i="36" s="1"/>
  <c r="V31" i="36" s="1"/>
  <c r="V32" i="36" s="1"/>
  <c r="V33" i="36" s="1"/>
  <c r="V34" i="36" s="1"/>
  <c r="V35" i="36" s="1"/>
  <c r="V36" i="36" s="1"/>
  <c r="V37" i="36" s="1"/>
  <c r="V38" i="36" s="1"/>
  <c r="V39" i="36" s="1"/>
  <c r="V40" i="36" s="1"/>
  <c r="V41" i="36" s="1"/>
  <c r="V42" i="36" s="1"/>
  <c r="V43" i="36" s="1"/>
  <c r="V44" i="36" s="1"/>
  <c r="V45" i="36" s="1"/>
  <c r="V46" i="36" s="1"/>
  <c r="V47" i="36" s="1"/>
  <c r="V48" i="36" s="1"/>
  <c r="V49" i="36" s="1"/>
  <c r="V50" i="36" s="1"/>
  <c r="V51" i="36" s="1"/>
  <c r="V52" i="36" s="1"/>
  <c r="V53" i="36" s="1"/>
  <c r="V54" i="36" s="1"/>
  <c r="V55" i="36" s="1"/>
  <c r="V56" i="36" s="1"/>
  <c r="V57" i="36" s="1"/>
  <c r="V58" i="36" s="1"/>
  <c r="E34" i="36"/>
  <c r="E35" i="36"/>
  <c r="E33" i="36"/>
  <c r="F26" i="36"/>
  <c r="G26" i="36"/>
  <c r="F27" i="36"/>
  <c r="G27" i="36"/>
  <c r="G25" i="36"/>
  <c r="F25" i="36"/>
  <c r="F11" i="36"/>
  <c r="F29" i="36" l="1" a="1"/>
  <c r="H30" i="36" s="1"/>
  <c r="B12" i="36"/>
  <c r="L10" i="36"/>
  <c r="J10" i="36" s="1"/>
  <c r="X4" i="36"/>
  <c r="X5" i="36"/>
  <c r="X6" i="36"/>
  <c r="X7" i="36"/>
  <c r="X3" i="36"/>
  <c r="X2" i="36"/>
  <c r="X1" i="36"/>
  <c r="F31" i="36" l="1"/>
  <c r="G30" i="36"/>
  <c r="G31" i="36"/>
  <c r="H31" i="36"/>
  <c r="F29" i="36"/>
  <c r="G29" i="36"/>
  <c r="H29" i="36"/>
  <c r="F30" i="36"/>
  <c r="F8" i="36"/>
  <c r="J9" i="36"/>
  <c r="F10" i="36"/>
  <c r="J8" i="36"/>
  <c r="F9" i="36"/>
  <c r="I33" i="36" l="1" a="1"/>
  <c r="I34" i="36" l="1"/>
  <c r="I33" i="36"/>
  <c r="I35" i="36"/>
  <c r="E59" i="36" l="1"/>
  <c r="J40" i="36"/>
  <c r="V15" i="36" s="1"/>
  <c r="W15" i="36" s="1"/>
  <c r="J41" i="36"/>
  <c r="V16" i="36" s="1"/>
  <c r="W16" i="36" s="1"/>
  <c r="W42" i="36"/>
  <c r="W41" i="36"/>
  <c r="W51" i="36"/>
  <c r="W56" i="36"/>
  <c r="W45" i="36"/>
  <c r="W40" i="36"/>
  <c r="W23" i="36"/>
  <c r="W54" i="36"/>
  <c r="W37" i="36"/>
  <c r="W46" i="36"/>
  <c r="W49" i="36"/>
  <c r="W43" i="36"/>
  <c r="W57" i="36"/>
  <c r="W55" i="36"/>
  <c r="W58" i="36"/>
  <c r="W52" i="36"/>
  <c r="W47" i="36"/>
  <c r="W50" i="36"/>
  <c r="W44" i="36"/>
  <c r="W53" i="36"/>
  <c r="W48" i="36"/>
  <c r="W35" i="36"/>
  <c r="W29" i="36"/>
  <c r="W22" i="36"/>
  <c r="W39" i="36"/>
  <c r="W59" i="36"/>
  <c r="W25" i="36"/>
  <c r="W27" i="36"/>
  <c r="W20" i="36"/>
  <c r="W26" i="36"/>
  <c r="W38" i="36"/>
  <c r="W30" i="36"/>
  <c r="W24" i="36"/>
  <c r="W31" i="36"/>
  <c r="W19" i="36"/>
  <c r="W36" i="36"/>
  <c r="W34" i="36"/>
  <c r="W21" i="36"/>
  <c r="W33" i="36"/>
  <c r="W32" i="36"/>
  <c r="W28" i="36"/>
  <c r="AB27" i="36" l="1"/>
  <c r="AC27" i="36" s="1"/>
  <c r="AB28" i="36"/>
  <c r="AC28" i="36" s="1"/>
  <c r="AB23" i="36"/>
</calcChain>
</file>

<file path=xl/sharedStrings.xml><?xml version="1.0" encoding="utf-8"?>
<sst xmlns="http://schemas.openxmlformats.org/spreadsheetml/2006/main" count="129" uniqueCount="82">
  <si>
    <t>R. Abbott</t>
  </si>
  <si>
    <t>Author:</t>
  </si>
  <si>
    <t>Check:</t>
  </si>
  <si>
    <t>Date:</t>
  </si>
  <si>
    <t>Revision:</t>
  </si>
  <si>
    <t>Report:</t>
  </si>
  <si>
    <t>Page:</t>
  </si>
  <si>
    <t>Section:</t>
  </si>
  <si>
    <t>Document Number:</t>
  </si>
  <si>
    <t>Revision Level :</t>
  </si>
  <si>
    <t xml:space="preserve"> </t>
  </si>
  <si>
    <t>=</t>
  </si>
  <si>
    <t>x =</t>
  </si>
  <si>
    <t>Total Report Pages:</t>
  </si>
  <si>
    <t xml:space="preserve">Page </t>
  </si>
  <si>
    <t>Title</t>
  </si>
  <si>
    <t>Sub</t>
  </si>
  <si>
    <t>Fig</t>
  </si>
  <si>
    <t>Table</t>
  </si>
  <si>
    <t>No</t>
  </si>
  <si>
    <t>Section Number:</t>
  </si>
  <si>
    <t>Sheet Name</t>
  </si>
  <si>
    <t>Report Title:</t>
  </si>
  <si>
    <t>Title:</t>
  </si>
  <si>
    <t>Running Counts</t>
  </si>
  <si>
    <t>Total Sheet Pages:</t>
  </si>
  <si>
    <t>Total Title No:</t>
  </si>
  <si>
    <t>Total Sub No:</t>
  </si>
  <si>
    <t>Total Fig No:</t>
  </si>
  <si>
    <t>Total Table No:</t>
  </si>
  <si>
    <t>About us:</t>
  </si>
  <si>
    <t xml:space="preserve"> spreadsheets@abbottaerospace.com</t>
  </si>
  <si>
    <t>Proprietary information:</t>
  </si>
  <si>
    <t>IMPORTANT INFORMATION</t>
  </si>
  <si>
    <t>x</t>
  </si>
  <si>
    <t>y</t>
  </si>
  <si>
    <t>A</t>
  </si>
  <si>
    <t>B</t>
  </si>
  <si>
    <t>C</t>
  </si>
  <si>
    <t>x₁</t>
  </si>
  <si>
    <t>x₁²</t>
  </si>
  <si>
    <t>x₂</t>
  </si>
  <si>
    <t>x₂²</t>
  </si>
  <si>
    <t>x₃</t>
  </si>
  <si>
    <t>x₃²</t>
  </si>
  <si>
    <t>y₁</t>
  </si>
  <si>
    <t>y₂</t>
  </si>
  <si>
    <t>y₃</t>
  </si>
  <si>
    <t>QUADRATIC CURVE FIT</t>
  </si>
  <si>
    <t>Reference Points</t>
  </si>
  <si>
    <r>
      <t xml:space="preserve"> ChangeChartAxisScale(Chart name, </t>
    </r>
    <r>
      <rPr>
        <b/>
        <i/>
        <sz val="11"/>
        <color indexed="8"/>
        <rFont val="Calibri"/>
        <family val="2"/>
        <scheme val="minor"/>
      </rPr>
      <t>Xmin, Xmax, Y1min, Y1max, Y2min, Y2max</t>
    </r>
    <r>
      <rPr>
        <b/>
        <sz val="11"/>
        <color indexed="8"/>
        <rFont val="Calibri"/>
        <family val="2"/>
        <scheme val="minor"/>
      </rPr>
      <t>)</t>
    </r>
  </si>
  <si>
    <t xml:space="preserve"> Values in italics are optional</t>
  </si>
  <si>
    <t>Example</t>
  </si>
  <si>
    <t>Axis 1</t>
  </si>
  <si>
    <t>X</t>
  </si>
  <si>
    <t>Y</t>
  </si>
  <si>
    <t>Maximum</t>
  </si>
  <si>
    <t>Minimum</t>
  </si>
  <si>
    <t>Chart 11</t>
  </si>
  <si>
    <t>Curve Fit Spline:</t>
  </si>
  <si>
    <t>A quadratic fit to the 3 points will be constructed in the form</t>
  </si>
  <si>
    <t>Ax² + Bx + C</t>
  </si>
  <si>
    <t>Equation Roots</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</si>
  <si>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</si>
  <si>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</si>
  <si>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</si>
  <si>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20/10/2013</t>
  </si>
  <si>
    <t>IR</t>
  </si>
  <si>
    <t>AA-SM-230</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</si>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</sst>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5"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0000FF"/>
      <name val="Calibri"/>
      <family val="2"/>
      <scheme val="minor"/>
    </font>
    <font>
      <sz val="10"/>
      <name val="Arial"/>
      <family val="2"/>
    </font>
    <font>
      <i/>
      <sz val="10"/>
      <name val="Calibri"/>
      <family val="2"/>
      <scheme val="minor"/>
    </font>
    <font>
      <b/>
      <u/>
      <sz val="10"/>
      <name val="Calibri"/>
      <family val="2"/>
      <scheme val="minor"/>
    </font>
    <font>
      <u/>
      <sz val="10"/>
      <color theme="10"/>
      <name val="Calibri"/>
      <family val="2"/>
    </font>
    <font>
      <b/>
      <sz val="10"/>
      <color rgb="FFFF0000"/>
      <name val="Calibri"/>
      <family val="2"/>
      <scheme val="minor"/>
    </font>
    <font>
      <sz val="10"/>
      <color rgb="FF0000FF"/>
      <name val="Calibri"/>
      <family val="2"/>
      <scheme val="minor"/>
    </font>
    <font>
      <b/>
      <sz val="11"/>
      <color theme="1"/>
      <name val="Calibri"/>
      <family val="2"/>
      <scheme val="minor"/>
    </font>
    <font>
      <b/>
      <i/>
      <sz val="11"/>
      <color indexed="8"/>
      <name val="Calibri"/>
      <family val="2"/>
      <scheme val="minor"/>
    </font>
    <font>
      <b/>
      <sz val="11"/>
      <color indexed="8"/>
      <name val="Calibri"/>
      <family val="2"/>
      <scheme val="minor"/>
    </font>
    <font>
      <sz val="10"/>
      <color theme="1"/>
      <name val="Calibri"/>
      <family val="2"/>
      <scheme val="minor"/>
    </font>
    <font>
      <sz val="10"/>
      <color rgb="FF3333FF"/>
      <name val="Calibri"/>
      <family val="2"/>
      <scheme val="minor"/>
    </font>
    <font>
      <b/>
      <i/>
      <sz val="10"/>
      <name val="Calibri"/>
      <family val="2"/>
      <scheme val="minor"/>
    </font>
    <font>
      <b/>
      <sz val="10"/>
      <name val="Calibri"/>
      <family val="2"/>
    </font>
    <font>
      <u/>
      <sz val="10"/>
      <color theme="10"/>
      <name val="Arial"/>
    </font>
    <font>
      <u/>
      <sz val="10"/>
      <color theme="10"/>
      <name val="Calibri"/>
      <family val="2"/>
      <scheme val="minor"/>
    </font>
    <font>
      <sz val="10"/>
      <name val="Arial"/>
    </font>
  </fonts>
  <fills count="4">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s>
  <borders count="4">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2" fillId="0" borderId="0"/>
    <xf numFmtId="0" fontId="12" fillId="0" borderId="0" applyNumberFormat="0" applyFill="0" applyBorder="0" applyAlignment="0" applyProtection="0">
      <alignment vertical="top"/>
      <protection locked="0"/>
    </xf>
    <xf numFmtId="0" fontId="7" fillId="0" borderId="0"/>
    <xf numFmtId="0" fontId="1" fillId="0" borderId="0"/>
    <xf numFmtId="0" fontId="9" fillId="0" borderId="0"/>
    <xf numFmtId="0" fontId="1" fillId="0" borderId="0"/>
    <xf numFmtId="0" fontId="22" fillId="0" borderId="0" applyNumberFormat="0" applyFill="0" applyBorder="0" applyAlignment="0" applyProtection="0"/>
    <xf numFmtId="0" fontId="12" fillId="0" borderId="0" applyNumberFormat="0" applyFill="0" applyBorder="0" applyAlignment="0" applyProtection="0">
      <alignment vertical="top"/>
      <protection locked="0"/>
    </xf>
    <xf numFmtId="0" fontId="24" fillId="0" borderId="0"/>
  </cellStyleXfs>
  <cellXfs count="71">
    <xf numFmtId="0" fontId="0" fillId="0" borderId="0" xfId="0"/>
    <xf numFmtId="0" fontId="5" fillId="0" borderId="0" xfId="4" applyFont="1" applyAlignment="1">
      <alignment horizontal="center"/>
    </xf>
    <xf numFmtId="0" fontId="5" fillId="0" borderId="0" xfId="4" applyFont="1"/>
    <xf numFmtId="0" fontId="5" fillId="0" borderId="0" xfId="4" applyFont="1" applyAlignment="1">
      <alignment horizontal="right"/>
    </xf>
    <xf numFmtId="0" fontId="6" fillId="0" borderId="0" xfId="4" applyFont="1"/>
    <xf numFmtId="0" fontId="6" fillId="0" borderId="0" xfId="4" applyFont="1" applyAlignment="1">
      <alignment horizontal="left"/>
    </xf>
    <xf numFmtId="0" fontId="5" fillId="0" borderId="2" xfId="4" applyFont="1" applyBorder="1" applyAlignment="1">
      <alignment horizontal="center"/>
    </xf>
    <xf numFmtId="0" fontId="5" fillId="0" borderId="1" xfId="4" applyFont="1" applyBorder="1" applyAlignment="1">
      <alignment horizontal="center"/>
    </xf>
    <xf numFmtId="0" fontId="8" fillId="0" borderId="0" xfId="4" applyFont="1" applyAlignment="1">
      <alignment horizontal="left"/>
    </xf>
    <xf numFmtId="0" fontId="6" fillId="0" borderId="0" xfId="4" quotePrefix="1" applyFont="1" applyAlignment="1">
      <alignment vertical="center"/>
    </xf>
    <xf numFmtId="0" fontId="6" fillId="0" borderId="0" xfId="4" applyFont="1" applyAlignment="1">
      <alignment vertical="center"/>
    </xf>
    <xf numFmtId="0" fontId="6" fillId="0" borderId="0" xfId="4" applyFont="1" applyAlignment="1">
      <alignment horizontal="right"/>
    </xf>
    <xf numFmtId="0" fontId="3" fillId="0" borderId="0" xfId="4" applyFont="1"/>
    <xf numFmtId="0" fontId="4" fillId="0" borderId="0" xfId="4" applyFont="1"/>
    <xf numFmtId="0" fontId="3" fillId="0" borderId="1" xfId="4" applyFont="1" applyBorder="1" applyAlignment="1">
      <alignment horizontal="center"/>
    </xf>
    <xf numFmtId="0" fontId="5" fillId="0" borderId="1" xfId="5" applyFont="1" applyBorder="1" applyAlignment="1">
      <alignment horizontal="center"/>
    </xf>
    <xf numFmtId="1" fontId="5" fillId="0" borderId="1" xfId="5" applyNumberFormat="1" applyFont="1" applyBorder="1" applyAlignment="1">
      <alignment horizontal="center"/>
    </xf>
    <xf numFmtId="0" fontId="5" fillId="0" borderId="0" xfId="4" applyFont="1" applyBorder="1" applyAlignment="1"/>
    <xf numFmtId="165" fontId="5" fillId="0" borderId="1" xfId="5" applyNumberFormat="1" applyFont="1" applyBorder="1" applyAlignment="1">
      <alignment horizontal="center"/>
    </xf>
    <xf numFmtId="0" fontId="11" fillId="0" borderId="0" xfId="4" applyFont="1" applyBorder="1" applyAlignment="1"/>
    <xf numFmtId="0" fontId="11" fillId="0" borderId="0" xfId="4" applyFont="1"/>
    <xf numFmtId="0" fontId="5" fillId="0" borderId="0" xfId="4" applyFont="1" applyProtection="1">
      <protection locked="0"/>
    </xf>
    <xf numFmtId="0" fontId="5" fillId="0" borderId="0" xfId="4" applyFont="1" applyAlignment="1" applyProtection="1">
      <alignment horizontal="right"/>
      <protection locked="0"/>
    </xf>
    <xf numFmtId="0" fontId="13" fillId="0" borderId="0" xfId="4" applyFont="1" applyProtection="1">
      <protection locked="0"/>
    </xf>
    <xf numFmtId="0" fontId="13" fillId="0" borderId="0" xfId="4" applyFont="1" applyAlignment="1" applyProtection="1">
      <alignment horizontal="left"/>
      <protection locked="0"/>
    </xf>
    <xf numFmtId="14" fontId="13" fillId="0" borderId="0" xfId="4" quotePrefix="1" applyNumberFormat="1" applyFont="1" applyProtection="1">
      <protection locked="0"/>
    </xf>
    <xf numFmtId="0" fontId="8" fillId="0" borderId="0" xfId="4" applyFont="1" applyAlignment="1" applyProtection="1">
      <alignment horizontal="left"/>
      <protection locked="0"/>
    </xf>
    <xf numFmtId="0" fontId="0" fillId="0" borderId="0" xfId="0" applyAlignment="1">
      <alignment horizontal="right"/>
    </xf>
    <xf numFmtId="165" fontId="0" fillId="0" borderId="0" xfId="0" applyNumberFormat="1" applyAlignment="1">
      <alignment horizontal="center"/>
    </xf>
    <xf numFmtId="0" fontId="0" fillId="0" borderId="0" xfId="0" applyAlignment="1">
      <alignment horizontal="center"/>
    </xf>
    <xf numFmtId="0" fontId="0" fillId="0" borderId="0" xfId="0" applyAlignment="1"/>
    <xf numFmtId="0" fontId="5" fillId="0" borderId="0" xfId="4" applyFont="1" applyAlignment="1"/>
    <xf numFmtId="165" fontId="5" fillId="0" borderId="0" xfId="4" applyNumberFormat="1" applyFont="1" applyAlignment="1">
      <alignment horizontal="center"/>
    </xf>
    <xf numFmtId="2" fontId="0" fillId="0" borderId="0" xfId="0" applyNumberFormat="1" applyAlignment="1">
      <alignment horizontal="center"/>
    </xf>
    <xf numFmtId="2" fontId="5" fillId="0" borderId="0" xfId="4" applyNumberFormat="1" applyFont="1" applyAlignment="1">
      <alignment horizontal="center"/>
    </xf>
    <xf numFmtId="2" fontId="0" fillId="0" borderId="0" xfId="0" applyNumberFormat="1" applyAlignment="1"/>
    <xf numFmtId="2" fontId="5" fillId="0" borderId="0" xfId="4" applyNumberFormat="1" applyFont="1"/>
    <xf numFmtId="165" fontId="14" fillId="0" borderId="0" xfId="4" applyNumberFormat="1" applyFont="1" applyAlignment="1">
      <alignment horizontal="center"/>
    </xf>
    <xf numFmtId="0" fontId="6" fillId="0" borderId="0" xfId="4" applyFont="1" applyAlignment="1">
      <alignment horizontal="center"/>
    </xf>
    <xf numFmtId="0" fontId="15" fillId="0" borderId="0" xfId="0" applyFont="1"/>
    <xf numFmtId="0" fontId="18" fillId="0" borderId="0" xfId="0" applyFont="1"/>
    <xf numFmtId="1" fontId="6" fillId="0" borderId="0" xfId="4" applyNumberFormat="1" applyFont="1" applyAlignment="1">
      <alignment horizontal="center"/>
    </xf>
    <xf numFmtId="0" fontId="18" fillId="2" borderId="0" xfId="0" applyFont="1" applyFill="1"/>
    <xf numFmtId="0" fontId="19" fillId="0" borderId="0" xfId="0" applyFont="1"/>
    <xf numFmtId="0" fontId="18" fillId="0" borderId="0" xfId="0" applyFont="1" applyAlignment="1">
      <alignment horizontal="center"/>
    </xf>
    <xf numFmtId="164" fontId="18" fillId="3" borderId="3" xfId="0" applyNumberFormat="1" applyFont="1" applyFill="1" applyBorder="1"/>
    <xf numFmtId="0" fontId="10" fillId="0" borderId="0" xfId="4" applyFont="1"/>
    <xf numFmtId="0" fontId="20" fillId="0" borderId="0" xfId="4" quotePrefix="1" applyFont="1"/>
    <xf numFmtId="2" fontId="5" fillId="0" borderId="0" xfId="4" applyNumberFormat="1" applyFont="1" applyAlignment="1">
      <alignment horizontal="left"/>
    </xf>
    <xf numFmtId="2" fontId="0" fillId="0" borderId="0" xfId="0" applyNumberFormat="1"/>
    <xf numFmtId="0" fontId="21" fillId="0" borderId="0" xfId="0" applyFont="1" applyAlignment="1"/>
    <xf numFmtId="0" fontId="5" fillId="0" borderId="0" xfId="4" applyFont="1" applyBorder="1" applyAlignment="1">
      <alignment horizontal="center"/>
    </xf>
    <xf numFmtId="0" fontId="5" fillId="0" borderId="0" xfId="4" applyFont="1" applyBorder="1"/>
    <xf numFmtId="0" fontId="5" fillId="0" borderId="0" xfId="4" applyFont="1" applyBorder="1" applyAlignment="1">
      <alignment horizontal="right"/>
    </xf>
    <xf numFmtId="0" fontId="6" fillId="0" borderId="0" xfId="4" applyFont="1" applyBorder="1" applyAlignment="1">
      <alignment horizontal="left"/>
    </xf>
    <xf numFmtId="0" fontId="5" fillId="0" borderId="0" xfId="6" applyFont="1" applyBorder="1" applyAlignment="1">
      <alignment horizontal="center"/>
    </xf>
    <xf numFmtId="1" fontId="5" fillId="0" borderId="0" xfId="6" applyNumberFormat="1" applyFont="1" applyBorder="1" applyAlignment="1">
      <alignment horizontal="center"/>
    </xf>
    <xf numFmtId="0" fontId="5" fillId="0" borderId="0" xfId="6" applyFont="1"/>
    <xf numFmtId="0" fontId="3" fillId="0" borderId="0" xfId="4" applyFont="1" applyBorder="1" applyAlignment="1">
      <alignment horizontal="center"/>
    </xf>
    <xf numFmtId="0" fontId="3" fillId="0" borderId="0" xfId="4" applyFont="1" applyBorder="1"/>
    <xf numFmtId="165" fontId="5" fillId="0" borderId="0" xfId="6" applyNumberFormat="1" applyFont="1" applyBorder="1" applyAlignment="1">
      <alignment horizontal="center"/>
    </xf>
    <xf numFmtId="0" fontId="5" fillId="0" borderId="0" xfId="4" applyFont="1" applyBorder="1" applyAlignment="1">
      <alignment horizontal="left" vertical="top" wrapText="1"/>
    </xf>
    <xf numFmtId="0" fontId="5" fillId="0" borderId="0" xfId="4" applyFont="1" applyBorder="1" applyAlignment="1">
      <alignment horizontal="left" vertical="top" wrapText="1"/>
    </xf>
    <xf numFmtId="0" fontId="0" fillId="0" borderId="0" xfId="0" applyAlignment="1">
      <alignment horizontal="center" wrapText="1"/>
    </xf>
    <xf numFmtId="0" fontId="23" fillId="0" borderId="0" xfId="7" applyFont="1" applyBorder="1" applyAlignment="1" applyProtection="1">
      <alignment horizontal="center"/>
    </xf>
    <xf numFmtId="0" fontId="12" fillId="0" borderId="0" xfId="8" applyBorder="1" applyAlignment="1" applyProtection="1">
      <alignment horizontal="center"/>
    </xf>
    <xf numFmtId="0" fontId="12" fillId="0" borderId="0" xfId="8" applyBorder="1" applyAlignment="1" applyProtection="1">
      <alignment horizontal="center"/>
    </xf>
    <xf numFmtId="0" fontId="5" fillId="0" borderId="0" xfId="4" applyFont="1" applyBorder="1" applyAlignment="1">
      <alignment horizontal="left" wrapText="1"/>
    </xf>
    <xf numFmtId="0" fontId="24" fillId="0" borderId="0" xfId="9"/>
    <xf numFmtId="0" fontId="22" fillId="0" borderId="0" xfId="7" applyBorder="1" applyAlignment="1">
      <alignment horizontal="center"/>
    </xf>
    <xf numFmtId="0" fontId="12" fillId="0" borderId="0" xfId="8" applyFont="1" applyBorder="1" applyAlignment="1" applyProtection="1">
      <alignment horizontal="center"/>
    </xf>
  </cellXfs>
  <cellStyles count="10">
    <cellStyle name="Hyperlink" xfId="2" builtinId="8" customBuiltin="1"/>
    <cellStyle name="Hyperlink 2" xfId="7"/>
    <cellStyle name="Hyperlink 2 2" xfId="8"/>
    <cellStyle name="Normal" xfId="0" builtinId="0" customBuiltin="1"/>
    <cellStyle name="Normal 2" xfId="1"/>
    <cellStyle name="Normal 2 2" xfId="4"/>
    <cellStyle name="Normal 3" xfId="3"/>
    <cellStyle name="Normal 4" xfId="5"/>
    <cellStyle name="Normal 4 2" xfId="6"/>
    <cellStyle name="Normal 5" xfId="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a:noFill/>
            </a:ln>
          </c:spPr>
          <c:marker>
            <c:symbol val="diamond"/>
            <c:size val="10"/>
            <c:spPr>
              <a:solidFill>
                <a:schemeClr val="tx1"/>
              </a:solidFill>
              <a:ln>
                <a:solidFill>
                  <a:schemeClr val="tx1"/>
                </a:solidFill>
              </a:ln>
            </c:spPr>
          </c:marker>
          <c:xVal>
            <c:numRef>
              <c:f>PURPOSE!$C$16:$C$18</c:f>
              <c:numCache>
                <c:formatCode>0.0</c:formatCode>
                <c:ptCount val="3"/>
                <c:pt idx="0">
                  <c:v>-15</c:v>
                </c:pt>
                <c:pt idx="1">
                  <c:v>10</c:v>
                </c:pt>
                <c:pt idx="2">
                  <c:v>50</c:v>
                </c:pt>
              </c:numCache>
            </c:numRef>
          </c:xVal>
          <c:yVal>
            <c:numRef>
              <c:f>PURPOSE!$D$16:$D$18</c:f>
              <c:numCache>
                <c:formatCode>0.0</c:formatCode>
                <c:ptCount val="3"/>
                <c:pt idx="0">
                  <c:v>15</c:v>
                </c:pt>
                <c:pt idx="1">
                  <c:v>50</c:v>
                </c:pt>
                <c:pt idx="2">
                  <c:v>30</c:v>
                </c:pt>
              </c:numCache>
            </c:numRef>
          </c:yVal>
          <c:smooth val="0"/>
          <c:extLst>
            <c:ext xmlns:c16="http://schemas.microsoft.com/office/drawing/2014/chart" uri="{C3380CC4-5D6E-409C-BE32-E72D297353CC}">
              <c16:uniqueId val="{00000000-BC7B-4E3B-B178-20B3B53CAFC0}"/>
            </c:ext>
          </c:extLst>
        </c:ser>
        <c:ser>
          <c:idx val="1"/>
          <c:order val="1"/>
          <c:spPr>
            <a:ln w="19050">
              <a:solidFill>
                <a:srgbClr val="FF0000"/>
              </a:solidFill>
            </a:ln>
          </c:spPr>
          <c:marker>
            <c:symbol val="none"/>
          </c:marker>
          <c:xVal>
            <c:numRef>
              <c:f>PURPOSE!$V$19:$V$59</c:f>
              <c:numCache>
                <c:formatCode>0.0</c:formatCode>
                <c:ptCount val="41"/>
                <c:pt idx="0">
                  <c:v>-18</c:v>
                </c:pt>
                <c:pt idx="1">
                  <c:v>-16.05</c:v>
                </c:pt>
                <c:pt idx="2">
                  <c:v>-14.100000000000001</c:v>
                </c:pt>
                <c:pt idx="3">
                  <c:v>-12.150000000000002</c:v>
                </c:pt>
                <c:pt idx="4">
                  <c:v>-10.200000000000003</c:v>
                </c:pt>
                <c:pt idx="5">
                  <c:v>-8.2500000000000036</c:v>
                </c:pt>
                <c:pt idx="6">
                  <c:v>-6.3000000000000034</c:v>
                </c:pt>
                <c:pt idx="7">
                  <c:v>-4.3500000000000032</c:v>
                </c:pt>
                <c:pt idx="8">
                  <c:v>-2.400000000000003</c:v>
                </c:pt>
                <c:pt idx="9">
                  <c:v>-0.45000000000000306</c:v>
                </c:pt>
                <c:pt idx="10">
                  <c:v>1.4999999999999969</c:v>
                </c:pt>
                <c:pt idx="11">
                  <c:v>3.4499999999999966</c:v>
                </c:pt>
                <c:pt idx="12">
                  <c:v>5.3999999999999968</c:v>
                </c:pt>
                <c:pt idx="13">
                  <c:v>7.349999999999997</c:v>
                </c:pt>
                <c:pt idx="14">
                  <c:v>9.2999999999999972</c:v>
                </c:pt>
                <c:pt idx="15">
                  <c:v>11.249999999999996</c:v>
                </c:pt>
                <c:pt idx="16">
                  <c:v>13.199999999999996</c:v>
                </c:pt>
                <c:pt idx="17">
                  <c:v>15.149999999999995</c:v>
                </c:pt>
                <c:pt idx="18">
                  <c:v>17.099999999999994</c:v>
                </c:pt>
                <c:pt idx="19">
                  <c:v>19.049999999999994</c:v>
                </c:pt>
                <c:pt idx="20">
                  <c:v>20.999999999999993</c:v>
                </c:pt>
                <c:pt idx="21">
                  <c:v>22.949999999999992</c:v>
                </c:pt>
                <c:pt idx="22">
                  <c:v>24.899999999999991</c:v>
                </c:pt>
                <c:pt idx="23">
                  <c:v>26.849999999999991</c:v>
                </c:pt>
                <c:pt idx="24">
                  <c:v>28.79999999999999</c:v>
                </c:pt>
                <c:pt idx="25">
                  <c:v>30.749999999999989</c:v>
                </c:pt>
                <c:pt idx="26">
                  <c:v>32.699999999999989</c:v>
                </c:pt>
                <c:pt idx="27">
                  <c:v>34.649999999999991</c:v>
                </c:pt>
                <c:pt idx="28">
                  <c:v>36.599999999999994</c:v>
                </c:pt>
                <c:pt idx="29">
                  <c:v>38.549999999999997</c:v>
                </c:pt>
                <c:pt idx="30">
                  <c:v>40.5</c:v>
                </c:pt>
                <c:pt idx="31">
                  <c:v>42.45</c:v>
                </c:pt>
                <c:pt idx="32">
                  <c:v>44.400000000000006</c:v>
                </c:pt>
                <c:pt idx="33">
                  <c:v>46.350000000000009</c:v>
                </c:pt>
                <c:pt idx="34">
                  <c:v>48.300000000000011</c:v>
                </c:pt>
                <c:pt idx="35">
                  <c:v>50.250000000000014</c:v>
                </c:pt>
                <c:pt idx="36">
                  <c:v>52.200000000000017</c:v>
                </c:pt>
                <c:pt idx="37">
                  <c:v>54.15000000000002</c:v>
                </c:pt>
                <c:pt idx="38">
                  <c:v>56.100000000000023</c:v>
                </c:pt>
                <c:pt idx="39">
                  <c:v>58.050000000000026</c:v>
                </c:pt>
                <c:pt idx="40">
                  <c:v>60</c:v>
                </c:pt>
              </c:numCache>
            </c:numRef>
          </c:xVal>
          <c:yVal>
            <c:numRef>
              <c:f>PURPOSE!$W$19:$W$59</c:f>
              <c:numCache>
                <c:formatCode>0.0</c:formatCode>
                <c:ptCount val="41"/>
                <c:pt idx="0">
                  <c:v>8.3446153846153877</c:v>
                </c:pt>
                <c:pt idx="1">
                  <c:v>12.730465384615382</c:v>
                </c:pt>
                <c:pt idx="2">
                  <c:v>16.894015384615379</c:v>
                </c:pt>
                <c:pt idx="3">
                  <c:v>20.835265384615376</c:v>
                </c:pt>
                <c:pt idx="4">
                  <c:v>24.554215384615375</c:v>
                </c:pt>
                <c:pt idx="5">
                  <c:v>28.050865384615378</c:v>
                </c:pt>
                <c:pt idx="6">
                  <c:v>31.325215384615376</c:v>
                </c:pt>
                <c:pt idx="7">
                  <c:v>34.377265384615377</c:v>
                </c:pt>
                <c:pt idx="8">
                  <c:v>37.207015384615374</c:v>
                </c:pt>
                <c:pt idx="9">
                  <c:v>39.814465384615374</c:v>
                </c:pt>
                <c:pt idx="10">
                  <c:v>42.199615384615377</c:v>
                </c:pt>
                <c:pt idx="11">
                  <c:v>44.362465384615376</c:v>
                </c:pt>
                <c:pt idx="12">
                  <c:v>46.303015384615378</c:v>
                </c:pt>
                <c:pt idx="13">
                  <c:v>48.021265384615376</c:v>
                </c:pt>
                <c:pt idx="14">
                  <c:v>49.517215384615376</c:v>
                </c:pt>
                <c:pt idx="15">
                  <c:v>50.790865384615373</c:v>
                </c:pt>
                <c:pt idx="16">
                  <c:v>51.842215384615372</c:v>
                </c:pt>
                <c:pt idx="17">
                  <c:v>52.671265384615374</c:v>
                </c:pt>
                <c:pt idx="18">
                  <c:v>53.278015384615372</c:v>
                </c:pt>
                <c:pt idx="19">
                  <c:v>53.662465384615373</c:v>
                </c:pt>
                <c:pt idx="20">
                  <c:v>53.82461538461537</c:v>
                </c:pt>
                <c:pt idx="21">
                  <c:v>53.76446538461537</c:v>
                </c:pt>
                <c:pt idx="22">
                  <c:v>53.48201538461538</c:v>
                </c:pt>
                <c:pt idx="23">
                  <c:v>52.977265384615379</c:v>
                </c:pt>
                <c:pt idx="24">
                  <c:v>52.25021538461538</c:v>
                </c:pt>
                <c:pt idx="25">
                  <c:v>51.300865384615378</c:v>
                </c:pt>
                <c:pt idx="26">
                  <c:v>50.129215384615378</c:v>
                </c:pt>
                <c:pt idx="27">
                  <c:v>48.735265384615367</c:v>
                </c:pt>
                <c:pt idx="28">
                  <c:v>47.119015384615373</c:v>
                </c:pt>
                <c:pt idx="29">
                  <c:v>45.280465384615368</c:v>
                </c:pt>
                <c:pt idx="30">
                  <c:v>43.219615384615366</c:v>
                </c:pt>
                <c:pt idx="31">
                  <c:v>40.93646538461536</c:v>
                </c:pt>
                <c:pt idx="32">
                  <c:v>38.43101538461535</c:v>
                </c:pt>
                <c:pt idx="33">
                  <c:v>35.703265384615356</c:v>
                </c:pt>
                <c:pt idx="34">
                  <c:v>32.753215384615331</c:v>
                </c:pt>
                <c:pt idx="35">
                  <c:v>29.580865384615336</c:v>
                </c:pt>
                <c:pt idx="36">
                  <c:v>26.186215384615316</c:v>
                </c:pt>
                <c:pt idx="37">
                  <c:v>22.569265384615328</c:v>
                </c:pt>
                <c:pt idx="38">
                  <c:v>18.730015384615292</c:v>
                </c:pt>
                <c:pt idx="39">
                  <c:v>14.668465384615295</c:v>
                </c:pt>
                <c:pt idx="40">
                  <c:v>10.384615384615351</c:v>
                </c:pt>
              </c:numCache>
            </c:numRef>
          </c:yVal>
          <c:smooth val="0"/>
          <c:extLst>
            <c:ext xmlns:c16="http://schemas.microsoft.com/office/drawing/2014/chart" uri="{C3380CC4-5D6E-409C-BE32-E72D297353CC}">
              <c16:uniqueId val="{00000001-BC7B-4E3B-B178-20B3B53CAFC0}"/>
            </c:ext>
          </c:extLst>
        </c:ser>
        <c:ser>
          <c:idx val="2"/>
          <c:order val="2"/>
          <c:spPr>
            <a:ln w="28575">
              <a:noFill/>
            </a:ln>
          </c:spPr>
          <c:marker>
            <c:symbol val="circle"/>
            <c:size val="7"/>
            <c:spPr>
              <a:solidFill>
                <a:srgbClr val="FF0000"/>
              </a:solidFill>
              <a:ln>
                <a:solidFill>
                  <a:srgbClr val="FF0000"/>
                </a:solidFill>
              </a:ln>
            </c:spPr>
          </c:marker>
          <c:dLbls>
            <c:spPr>
              <a:noFill/>
              <a:ln>
                <a:noFill/>
              </a:ln>
              <a:effectLst/>
            </c:sp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PURPOSE!$V$15:$V$16</c:f>
              <c:numCache>
                <c:formatCode>0.00</c:formatCode>
                <c:ptCount val="2"/>
                <c:pt idx="0">
                  <c:v>-21.466132479675412</c:v>
                </c:pt>
                <c:pt idx="1">
                  <c:v>64.360869321780669</c:v>
                </c:pt>
              </c:numCache>
            </c:numRef>
          </c:xVal>
          <c:yVal>
            <c:numRef>
              <c:f>PURPOSE!$W$15:$W$16</c:f>
              <c:numCache>
                <c:formatCode>General</c:formatCode>
                <c:ptCount val="2"/>
                <c:pt idx="0">
                  <c:v>0</c:v>
                </c:pt>
                <c:pt idx="1">
                  <c:v>0</c:v>
                </c:pt>
              </c:numCache>
            </c:numRef>
          </c:yVal>
          <c:smooth val="0"/>
          <c:extLst>
            <c:ext xmlns:c16="http://schemas.microsoft.com/office/drawing/2014/chart" uri="{C3380CC4-5D6E-409C-BE32-E72D297353CC}">
              <c16:uniqueId val="{00000002-BC7B-4E3B-B178-20B3B53CAFC0}"/>
            </c:ext>
          </c:extLst>
        </c:ser>
        <c:dLbls>
          <c:showLegendKey val="0"/>
          <c:showVal val="0"/>
          <c:showCatName val="0"/>
          <c:showSerName val="0"/>
          <c:showPercent val="0"/>
          <c:showBubbleSize val="0"/>
        </c:dLbls>
        <c:axId val="501218648"/>
        <c:axId val="501219040"/>
      </c:scatterChart>
      <c:valAx>
        <c:axId val="501218648"/>
        <c:scaling>
          <c:orientation val="minMax"/>
          <c:max val="96.541303982670996"/>
          <c:min val="-32.19919871951312"/>
        </c:scaling>
        <c:delete val="0"/>
        <c:axPos val="b"/>
        <c:majorGridlines/>
        <c:numFmt formatCode="0.0" sourceLinked="1"/>
        <c:majorTickMark val="out"/>
        <c:minorTickMark val="none"/>
        <c:tickLblPos val="nextTo"/>
        <c:crossAx val="501219040"/>
        <c:crosses val="autoZero"/>
        <c:crossBetween val="midCat"/>
      </c:valAx>
      <c:valAx>
        <c:axId val="501219040"/>
        <c:scaling>
          <c:orientation val="minMax"/>
          <c:max val="96.541303982670996"/>
          <c:min val="-32.19919871951312"/>
        </c:scaling>
        <c:delete val="0"/>
        <c:axPos val="l"/>
        <c:majorGridlines/>
        <c:numFmt formatCode="0.0" sourceLinked="1"/>
        <c:majorTickMark val="out"/>
        <c:minorTickMark val="none"/>
        <c:tickLblPos val="nextTo"/>
        <c:crossAx val="501218648"/>
        <c:crosses val="autoZero"/>
        <c:crossBetween val="midCat"/>
      </c:valAx>
      <c:spPr>
        <a:ln>
          <a:noFill/>
        </a:ln>
      </c:spPr>
    </c:plotArea>
    <c:plotVisOnly val="1"/>
    <c:dispBlanksAs val="gap"/>
    <c:showDLblsOverMax val="0"/>
  </c:chart>
  <c:spPr>
    <a:ln>
      <a:noFill/>
    </a:ln>
  </c:sp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414777</xdr:colOff>
      <xdr:row>35</xdr:row>
      <xdr:rowOff>67795</xdr:rowOff>
    </xdr:from>
    <xdr:to>
      <xdr:col>7</xdr:col>
      <xdr:colOff>338419</xdr:colOff>
      <xdr:row>57</xdr:row>
      <xdr:rowOff>108696</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24</xdr:row>
      <xdr:rowOff>-1</xdr:rowOff>
    </xdr:from>
    <xdr:to>
      <xdr:col>8</xdr:col>
      <xdr:colOff>1</xdr:colOff>
      <xdr:row>26</xdr:row>
      <xdr:rowOff>163285</xdr:rowOff>
    </xdr:to>
    <xdr:sp macro="" textlink="">
      <xdr:nvSpPr>
        <xdr:cNvPr id="13" name="Double Brace 12"/>
        <xdr:cNvSpPr/>
      </xdr:nvSpPr>
      <xdr:spPr bwMode="auto">
        <a:xfrm>
          <a:off x="612321" y="7878535"/>
          <a:ext cx="1864180" cy="48985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5</xdr:col>
      <xdr:colOff>0</xdr:colOff>
      <xdr:row>28</xdr:row>
      <xdr:rowOff>0</xdr:rowOff>
    </xdr:from>
    <xdr:to>
      <xdr:col>8</xdr:col>
      <xdr:colOff>0</xdr:colOff>
      <xdr:row>31</xdr:row>
      <xdr:rowOff>0</xdr:rowOff>
    </xdr:to>
    <xdr:sp macro="" textlink="">
      <xdr:nvSpPr>
        <xdr:cNvPr id="14" name="Double Brace 13"/>
        <xdr:cNvSpPr/>
      </xdr:nvSpPr>
      <xdr:spPr bwMode="auto">
        <a:xfrm>
          <a:off x="3088821" y="7878536"/>
          <a:ext cx="1836965" cy="48985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8</xdr:col>
      <xdr:colOff>0</xdr:colOff>
      <xdr:row>32</xdr:row>
      <xdr:rowOff>0</xdr:rowOff>
    </xdr:from>
    <xdr:to>
      <xdr:col>9</xdr:col>
      <xdr:colOff>0</xdr:colOff>
      <xdr:row>35</xdr:row>
      <xdr:rowOff>0</xdr:rowOff>
    </xdr:to>
    <xdr:sp macro="" textlink="">
      <xdr:nvSpPr>
        <xdr:cNvPr id="15" name="Double Brace 14"/>
        <xdr:cNvSpPr/>
      </xdr:nvSpPr>
      <xdr:spPr bwMode="auto">
        <a:xfrm>
          <a:off x="3088821" y="8694964"/>
          <a:ext cx="612322" cy="48985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xdr:col>
      <xdr:colOff>0</xdr:colOff>
      <xdr:row>32</xdr:row>
      <xdr:rowOff>0</xdr:rowOff>
    </xdr:from>
    <xdr:to>
      <xdr:col>5</xdr:col>
      <xdr:colOff>0</xdr:colOff>
      <xdr:row>35</xdr:row>
      <xdr:rowOff>0</xdr:rowOff>
    </xdr:to>
    <xdr:sp macro="" textlink="">
      <xdr:nvSpPr>
        <xdr:cNvPr id="16" name="Double Brace 15"/>
        <xdr:cNvSpPr/>
      </xdr:nvSpPr>
      <xdr:spPr bwMode="auto">
        <a:xfrm>
          <a:off x="5538107" y="7878536"/>
          <a:ext cx="612322" cy="48985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xdr:col>
      <xdr:colOff>-1</xdr:colOff>
      <xdr:row>32</xdr:row>
      <xdr:rowOff>0</xdr:rowOff>
    </xdr:from>
    <xdr:to>
      <xdr:col>7</xdr:col>
      <xdr:colOff>0</xdr:colOff>
      <xdr:row>35</xdr:row>
      <xdr:rowOff>0</xdr:rowOff>
    </xdr:to>
    <xdr:sp macro="" textlink="">
      <xdr:nvSpPr>
        <xdr:cNvPr id="17" name="Double Brace 16"/>
        <xdr:cNvSpPr/>
      </xdr:nvSpPr>
      <xdr:spPr bwMode="auto">
        <a:xfrm>
          <a:off x="1864178" y="8694964"/>
          <a:ext cx="612322" cy="48985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xdr:col>
      <xdr:colOff>0</xdr:colOff>
      <xdr:row>20</xdr:row>
      <xdr:rowOff>0</xdr:rowOff>
    </xdr:from>
    <xdr:to>
      <xdr:col>6</xdr:col>
      <xdr:colOff>1</xdr:colOff>
      <xdr:row>23</xdr:row>
      <xdr:rowOff>0</xdr:rowOff>
    </xdr:to>
    <xdr:sp macro="" textlink="">
      <xdr:nvSpPr>
        <xdr:cNvPr id="18" name="Double Brace 17"/>
        <xdr:cNvSpPr/>
      </xdr:nvSpPr>
      <xdr:spPr bwMode="auto">
        <a:xfrm>
          <a:off x="1864179" y="7225393"/>
          <a:ext cx="1836965" cy="48985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xdr:col>
      <xdr:colOff>108858</xdr:colOff>
      <xdr:row>20</xdr:row>
      <xdr:rowOff>0</xdr:rowOff>
    </xdr:from>
    <xdr:to>
      <xdr:col>6</xdr:col>
      <xdr:colOff>503464</xdr:colOff>
      <xdr:row>23</xdr:row>
      <xdr:rowOff>0</xdr:rowOff>
    </xdr:to>
    <xdr:sp macro="" textlink="">
      <xdr:nvSpPr>
        <xdr:cNvPr id="19" name="Double Brace 18"/>
        <xdr:cNvSpPr/>
      </xdr:nvSpPr>
      <xdr:spPr bwMode="auto">
        <a:xfrm>
          <a:off x="3810001" y="7225393"/>
          <a:ext cx="394606" cy="48985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136072</xdr:colOff>
      <xdr:row>20</xdr:row>
      <xdr:rowOff>0</xdr:rowOff>
    </xdr:from>
    <xdr:to>
      <xdr:col>2</xdr:col>
      <xdr:colOff>503464</xdr:colOff>
      <xdr:row>23</xdr:row>
      <xdr:rowOff>0</xdr:rowOff>
    </xdr:to>
    <xdr:sp macro="" textlink="">
      <xdr:nvSpPr>
        <xdr:cNvPr id="20" name="Double Brace 19"/>
        <xdr:cNvSpPr/>
      </xdr:nvSpPr>
      <xdr:spPr bwMode="auto">
        <a:xfrm>
          <a:off x="1360715" y="7225393"/>
          <a:ext cx="367392" cy="48985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2</xdr:col>
      <xdr:colOff>446689</xdr:colOff>
      <xdr:row>20</xdr:row>
      <xdr:rowOff>118241</xdr:rowOff>
    </xdr:from>
    <xdr:ext cx="254942" cy="264560"/>
    <xdr:sp macro="" textlink="">
      <xdr:nvSpPr>
        <xdr:cNvPr id="21" name="TextBox 20"/>
        <xdr:cNvSpPr txBox="1"/>
      </xdr:nvSpPr>
      <xdr:spPr>
        <a:xfrm>
          <a:off x="1668517" y="7376948"/>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5</xdr:col>
      <xdr:colOff>486103</xdr:colOff>
      <xdr:row>18</xdr:row>
      <xdr:rowOff>157655</xdr:rowOff>
    </xdr:from>
    <xdr:ext cx="299377" cy="264560"/>
    <xdr:sp macro="" textlink="">
      <xdr:nvSpPr>
        <xdr:cNvPr id="22" name="TextBox 21"/>
        <xdr:cNvSpPr txBox="1"/>
      </xdr:nvSpPr>
      <xdr:spPr>
        <a:xfrm>
          <a:off x="3566948" y="7087914"/>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1</xdr:col>
      <xdr:colOff>0</xdr:colOff>
      <xdr:row>24</xdr:row>
      <xdr:rowOff>0</xdr:rowOff>
    </xdr:from>
    <xdr:to>
      <xdr:col>4</xdr:col>
      <xdr:colOff>1</xdr:colOff>
      <xdr:row>27</xdr:row>
      <xdr:rowOff>0</xdr:rowOff>
    </xdr:to>
    <xdr:sp macro="" textlink="">
      <xdr:nvSpPr>
        <xdr:cNvPr id="23" name="Double Brace 22"/>
        <xdr:cNvSpPr/>
      </xdr:nvSpPr>
      <xdr:spPr bwMode="auto">
        <a:xfrm>
          <a:off x="1857375" y="7162800"/>
          <a:ext cx="1828801" cy="48577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1</xdr:col>
      <xdr:colOff>0</xdr:colOff>
      <xdr:row>28</xdr:row>
      <xdr:rowOff>0</xdr:rowOff>
    </xdr:from>
    <xdr:to>
      <xdr:col>4</xdr:col>
      <xdr:colOff>1</xdr:colOff>
      <xdr:row>31</xdr:row>
      <xdr:rowOff>0</xdr:rowOff>
    </xdr:to>
    <xdr:sp macro="" textlink="">
      <xdr:nvSpPr>
        <xdr:cNvPr id="25" name="Double Brace 24"/>
        <xdr:cNvSpPr/>
      </xdr:nvSpPr>
      <xdr:spPr bwMode="auto">
        <a:xfrm>
          <a:off x="1857375" y="7162800"/>
          <a:ext cx="1828801" cy="48577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3</xdr:col>
      <xdr:colOff>495628</xdr:colOff>
      <xdr:row>27</xdr:row>
      <xdr:rowOff>33830</xdr:rowOff>
    </xdr:from>
    <xdr:ext cx="299377" cy="264560"/>
    <xdr:sp macro="" textlink="">
      <xdr:nvSpPr>
        <xdr:cNvPr id="27" name="TextBox 26"/>
        <xdr:cNvSpPr txBox="1"/>
      </xdr:nvSpPr>
      <xdr:spPr>
        <a:xfrm>
          <a:off x="2353003" y="8330105"/>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2</xdr:col>
      <xdr:colOff>108858</xdr:colOff>
      <xdr:row>32</xdr:row>
      <xdr:rowOff>0</xdr:rowOff>
    </xdr:from>
    <xdr:to>
      <xdr:col>2</xdr:col>
      <xdr:colOff>503464</xdr:colOff>
      <xdr:row>35</xdr:row>
      <xdr:rowOff>0</xdr:rowOff>
    </xdr:to>
    <xdr:sp macro="" textlink="">
      <xdr:nvSpPr>
        <xdr:cNvPr id="28" name="Double Brace 27"/>
        <xdr:cNvSpPr/>
      </xdr:nvSpPr>
      <xdr:spPr bwMode="auto">
        <a:xfrm>
          <a:off x="3795033" y="7162800"/>
          <a:ext cx="394606" cy="48577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24" name="Group 23"/>
        <xdr:cNvGrpSpPr/>
      </xdr:nvGrpSpPr>
      <xdr:grpSpPr>
        <a:xfrm>
          <a:off x="40822" y="1260021"/>
          <a:ext cx="2540453" cy="626929"/>
          <a:chOff x="40822" y="1267641"/>
          <a:chExt cx="2570933" cy="630195"/>
        </a:xfrm>
      </xdr:grpSpPr>
      <xdr:pic>
        <xdr:nvPicPr>
          <xdr:cNvPr id="26" name="Picture 25">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9" name="Picture 28"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AA-SM-99-001%20Equations.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A-SM-99-001 Equations"/>
    </sheetNames>
    <definedNames>
      <definedName name="ChangeChartAxisScale"/>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12"/>
    <col min="3" max="3" width="10.6640625" style="12" bestFit="1" customWidth="1"/>
    <col min="4" max="11" width="9.109375" style="12"/>
    <col min="12" max="12" width="5.44140625" style="2" customWidth="1"/>
    <col min="13" max="17" width="5.33203125" style="55" customWidth="1"/>
    <col min="18" max="19" width="5.33203125" style="56" customWidth="1"/>
    <col min="20" max="25" width="9.109375" style="59"/>
    <col min="26" max="16384" width="9.109375" style="12"/>
  </cols>
  <sheetData>
    <row r="1" spans="1:25" s="2" customFormat="1" ht="13.8" x14ac:dyDescent="0.3">
      <c r="A1" s="21"/>
      <c r="B1" s="22" t="s">
        <v>1</v>
      </c>
      <c r="C1" s="23" t="s">
        <v>0</v>
      </c>
      <c r="D1" s="21"/>
      <c r="E1" s="21"/>
      <c r="F1" s="22" t="s">
        <v>13</v>
      </c>
      <c r="G1" s="24"/>
      <c r="H1" s="21"/>
      <c r="I1" s="21"/>
      <c r="J1" s="21"/>
      <c r="K1" s="21"/>
      <c r="M1" s="51"/>
      <c r="N1" s="51"/>
      <c r="O1" s="51"/>
      <c r="P1" s="51"/>
      <c r="Q1" s="51"/>
      <c r="R1" s="51"/>
      <c r="S1" s="51"/>
      <c r="T1" s="52"/>
      <c r="U1" s="52"/>
      <c r="V1" s="52"/>
      <c r="W1" s="53"/>
      <c r="X1" s="54"/>
      <c r="Y1" s="52"/>
    </row>
    <row r="2" spans="1:25" s="2" customFormat="1" ht="13.8" x14ac:dyDescent="0.3">
      <c r="A2" s="21"/>
      <c r="B2" s="22" t="s">
        <v>2</v>
      </c>
      <c r="C2" s="23" t="s">
        <v>10</v>
      </c>
      <c r="D2" s="21"/>
      <c r="E2" s="21"/>
      <c r="F2" s="22" t="s">
        <v>5</v>
      </c>
      <c r="G2" s="23"/>
      <c r="H2" s="21"/>
      <c r="I2" s="21"/>
      <c r="J2" s="21"/>
      <c r="K2" s="21"/>
      <c r="M2" s="51"/>
      <c r="N2" s="51"/>
      <c r="O2" s="51"/>
      <c r="P2" s="51"/>
      <c r="Q2" s="51"/>
      <c r="R2" s="51"/>
      <c r="S2" s="51"/>
      <c r="T2" s="52"/>
      <c r="U2" s="52"/>
      <c r="V2" s="52"/>
      <c r="W2" s="53"/>
      <c r="X2" s="54"/>
      <c r="Y2" s="52"/>
    </row>
    <row r="3" spans="1:25" s="2" customFormat="1" ht="13.8" x14ac:dyDescent="0.3">
      <c r="A3" s="21"/>
      <c r="B3" s="22" t="s">
        <v>3</v>
      </c>
      <c r="C3" s="25"/>
      <c r="D3" s="21"/>
      <c r="E3" s="21"/>
      <c r="F3" s="22" t="s">
        <v>4</v>
      </c>
      <c r="G3" s="23"/>
      <c r="H3" s="21"/>
      <c r="I3" s="21"/>
      <c r="J3" s="21"/>
      <c r="K3" s="21"/>
      <c r="M3" s="51"/>
      <c r="N3" s="51"/>
      <c r="O3" s="51"/>
      <c r="P3" s="51"/>
      <c r="Q3" s="51"/>
      <c r="R3" s="51"/>
      <c r="S3" s="51"/>
      <c r="T3" s="52"/>
      <c r="U3" s="52"/>
      <c r="V3" s="52"/>
      <c r="W3" s="53"/>
      <c r="X3" s="54"/>
      <c r="Y3" s="52"/>
    </row>
    <row r="4" spans="1:25" s="2" customFormat="1" ht="13.8" x14ac:dyDescent="0.3">
      <c r="A4" s="21"/>
      <c r="B4" s="22" t="s">
        <v>20</v>
      </c>
      <c r="C4" s="24"/>
      <c r="D4" s="21"/>
      <c r="E4" s="21"/>
      <c r="F4" s="22" t="s">
        <v>21</v>
      </c>
      <c r="G4" s="23" t="s">
        <v>33</v>
      </c>
      <c r="H4" s="21"/>
      <c r="I4" s="21"/>
      <c r="J4" s="21"/>
      <c r="K4" s="21"/>
      <c r="M4" s="51"/>
      <c r="N4" s="51"/>
      <c r="O4" s="51"/>
      <c r="P4" s="51"/>
      <c r="Q4" s="55"/>
      <c r="R4" s="56"/>
      <c r="S4" s="56"/>
      <c r="T4" s="52"/>
      <c r="U4" s="52"/>
      <c r="V4" s="52"/>
      <c r="W4" s="53"/>
      <c r="X4" s="54"/>
      <c r="Y4" s="52"/>
    </row>
    <row r="5" spans="1:25" s="2" customFormat="1" ht="13.8" x14ac:dyDescent="0.3">
      <c r="A5" s="21"/>
      <c r="B5" s="22" t="s">
        <v>22</v>
      </c>
      <c r="C5" s="24"/>
      <c r="D5" s="21"/>
      <c r="E5" s="22"/>
      <c r="F5" s="21"/>
      <c r="G5" s="21"/>
      <c r="H5" s="21"/>
      <c r="I5" s="21"/>
      <c r="J5" s="21"/>
      <c r="K5" s="21"/>
      <c r="M5" s="51"/>
      <c r="N5" s="51"/>
      <c r="O5" s="51"/>
      <c r="P5" s="51"/>
      <c r="Q5" s="55"/>
      <c r="R5" s="56"/>
      <c r="S5" s="56"/>
      <c r="T5" s="52"/>
      <c r="U5" s="52"/>
      <c r="V5" s="52"/>
      <c r="W5" s="53"/>
      <c r="X5" s="54"/>
      <c r="Y5" s="52"/>
    </row>
    <row r="6" spans="1:25" s="2" customFormat="1" ht="13.8" x14ac:dyDescent="0.3">
      <c r="A6" s="21"/>
      <c r="B6" s="21" t="s">
        <v>7</v>
      </c>
      <c r="C6" s="26"/>
      <c r="D6" s="21"/>
      <c r="E6" s="21"/>
      <c r="F6" s="21"/>
      <c r="G6" s="21"/>
      <c r="H6" s="21"/>
      <c r="I6" s="21"/>
      <c r="J6" s="21"/>
      <c r="K6" s="21"/>
      <c r="M6" s="51"/>
      <c r="N6" s="51"/>
      <c r="O6" s="51"/>
      <c r="P6" s="51"/>
      <c r="Q6" s="55"/>
      <c r="R6" s="56"/>
      <c r="S6" s="56"/>
      <c r="T6" s="52"/>
      <c r="U6" s="52"/>
      <c r="V6" s="52"/>
      <c r="W6" s="53"/>
      <c r="X6" s="54"/>
      <c r="Y6" s="52"/>
    </row>
    <row r="7" spans="1:25" s="2" customFormat="1" ht="13.8" x14ac:dyDescent="0.3">
      <c r="A7" s="21"/>
      <c r="B7" s="21"/>
      <c r="C7" s="21"/>
      <c r="D7" s="21"/>
      <c r="E7" s="21"/>
      <c r="F7" s="21"/>
      <c r="G7" s="21"/>
      <c r="H7" s="21"/>
      <c r="I7" s="21"/>
      <c r="J7" s="21"/>
      <c r="K7" s="21"/>
      <c r="M7" s="51"/>
      <c r="N7" s="51"/>
      <c r="O7" s="51"/>
      <c r="P7" s="51"/>
      <c r="Q7" s="55"/>
      <c r="R7" s="56"/>
      <c r="S7" s="56"/>
      <c r="T7" s="52"/>
      <c r="U7" s="52"/>
      <c r="V7" s="52"/>
      <c r="W7" s="53"/>
      <c r="X7" s="54"/>
      <c r="Y7" s="52"/>
    </row>
    <row r="8" spans="1:25" s="2" customFormat="1" ht="13.8" x14ac:dyDescent="0.3">
      <c r="A8" s="57"/>
      <c r="E8" s="3"/>
      <c r="F8" s="5"/>
      <c r="H8" s="4"/>
      <c r="I8" s="3"/>
      <c r="J8" s="9"/>
      <c r="K8" s="10"/>
      <c r="L8" s="1"/>
      <c r="M8" s="51"/>
      <c r="N8" s="51"/>
      <c r="O8" s="51"/>
      <c r="P8" s="51"/>
      <c r="Q8" s="55"/>
      <c r="R8" s="56"/>
      <c r="S8" s="56"/>
      <c r="T8" s="52"/>
      <c r="U8" s="52"/>
      <c r="V8" s="52"/>
      <c r="W8" s="52"/>
      <c r="X8" s="52"/>
      <c r="Y8" s="52"/>
    </row>
    <row r="9" spans="1:25" s="2" customFormat="1" ht="13.8" x14ac:dyDescent="0.3">
      <c r="E9" s="3"/>
      <c r="F9" s="4"/>
      <c r="H9" s="4"/>
      <c r="I9" s="3"/>
      <c r="J9" s="10"/>
      <c r="K9" s="10"/>
      <c r="L9" s="1"/>
      <c r="M9" s="51"/>
      <c r="N9" s="51"/>
      <c r="O9" s="51"/>
      <c r="P9" s="51"/>
      <c r="Q9" s="55"/>
      <c r="R9" s="56"/>
      <c r="S9" s="56"/>
      <c r="T9" s="52"/>
      <c r="U9" s="52"/>
      <c r="V9" s="52"/>
      <c r="W9" s="52"/>
      <c r="X9" s="52"/>
      <c r="Y9" s="52"/>
    </row>
    <row r="10" spans="1:25" s="2" customFormat="1" ht="13.8" x14ac:dyDescent="0.3">
      <c r="E10" s="3"/>
      <c r="F10" s="4"/>
      <c r="H10" s="4"/>
      <c r="I10" s="3"/>
      <c r="J10" s="5"/>
      <c r="K10" s="4"/>
      <c r="L10" s="1"/>
      <c r="M10" s="51"/>
      <c r="N10" s="51"/>
      <c r="O10" s="51"/>
      <c r="P10" s="51"/>
      <c r="Q10" s="55"/>
      <c r="R10" s="56"/>
      <c r="S10" s="56"/>
      <c r="T10" s="52"/>
      <c r="U10" s="52"/>
      <c r="V10" s="52"/>
      <c r="W10" s="52"/>
      <c r="X10" s="52"/>
      <c r="Y10" s="52"/>
    </row>
    <row r="11" spans="1:25" s="2" customFormat="1" ht="13.8" x14ac:dyDescent="0.3">
      <c r="E11" s="3"/>
      <c r="F11" s="4"/>
      <c r="I11" s="11"/>
      <c r="J11" s="5"/>
      <c r="M11" s="51"/>
      <c r="N11" s="51"/>
      <c r="O11" s="51"/>
      <c r="P11" s="51"/>
      <c r="Q11" s="51"/>
      <c r="R11" s="51"/>
      <c r="S11" s="51"/>
      <c r="T11" s="52"/>
      <c r="U11" s="52"/>
      <c r="V11" s="52"/>
      <c r="W11" s="52"/>
      <c r="X11" s="52"/>
      <c r="Y11" s="52"/>
    </row>
    <row r="12" spans="1:25" x14ac:dyDescent="0.3">
      <c r="C12" s="13" t="str">
        <f>G4</f>
        <v>IMPORTANT INFORMATION</v>
      </c>
      <c r="M12" s="51"/>
      <c r="N12" s="51"/>
      <c r="O12" s="51"/>
      <c r="P12" s="51"/>
      <c r="Q12" s="58"/>
      <c r="R12" s="58"/>
      <c r="S12" s="58"/>
    </row>
    <row r="13" spans="1:25" s="2" customFormat="1" ht="13.8" x14ac:dyDescent="0.3">
      <c r="M13" s="51"/>
      <c r="N13" s="51"/>
      <c r="O13" s="51"/>
      <c r="P13" s="51"/>
      <c r="Q13" s="51"/>
      <c r="R13" s="51"/>
      <c r="S13" s="51"/>
      <c r="T13" s="52"/>
      <c r="U13" s="52"/>
      <c r="V13" s="52"/>
      <c r="W13" s="52"/>
      <c r="X13" s="52"/>
      <c r="Y13" s="52"/>
    </row>
    <row r="14" spans="1:25" s="2" customFormat="1" ht="13.8" x14ac:dyDescent="0.3">
      <c r="B14" s="20" t="s">
        <v>30</v>
      </c>
      <c r="M14" s="51"/>
      <c r="N14" s="51"/>
      <c r="O14" s="51"/>
      <c r="P14" s="51"/>
      <c r="Q14" s="51"/>
      <c r="R14" s="51"/>
      <c r="S14" s="51"/>
      <c r="T14" s="52"/>
      <c r="U14" s="52"/>
      <c r="V14" s="52"/>
      <c r="W14" s="52"/>
      <c r="X14" s="52"/>
      <c r="Y14" s="52"/>
    </row>
    <row r="15" spans="1:25" s="2" customFormat="1" ht="13.8" x14ac:dyDescent="0.3">
      <c r="A15" s="17"/>
      <c r="K15" s="17"/>
      <c r="M15" s="55"/>
      <c r="N15" s="55"/>
      <c r="O15" s="55"/>
      <c r="P15" s="55"/>
      <c r="Q15" s="55"/>
      <c r="R15" s="56"/>
      <c r="S15" s="56"/>
      <c r="T15" s="52"/>
      <c r="U15" s="52"/>
      <c r="V15" s="52"/>
      <c r="W15" s="52"/>
      <c r="X15" s="52"/>
      <c r="Y15" s="52"/>
    </row>
    <row r="16" spans="1:25" s="2" customFormat="1" ht="12.75" customHeight="1" x14ac:dyDescent="0.3">
      <c r="B16" s="62" t="s">
        <v>69</v>
      </c>
      <c r="C16" s="62"/>
      <c r="D16" s="62"/>
      <c r="E16" s="62"/>
      <c r="F16" s="62"/>
      <c r="G16" s="62"/>
      <c r="H16" s="62"/>
      <c r="I16" s="62"/>
      <c r="J16" s="62"/>
      <c r="M16" s="55"/>
      <c r="N16" s="55"/>
      <c r="O16" s="55"/>
      <c r="P16" s="55"/>
      <c r="Q16" s="55"/>
      <c r="R16" s="56"/>
      <c r="S16" s="56"/>
      <c r="T16" s="52"/>
      <c r="U16" s="52"/>
      <c r="V16" s="52"/>
      <c r="W16" s="52"/>
      <c r="X16" s="52"/>
      <c r="Y16" s="52"/>
    </row>
    <row r="17" spans="1:25" s="2" customFormat="1" ht="13.8" x14ac:dyDescent="0.3">
      <c r="B17" s="62"/>
      <c r="C17" s="62"/>
      <c r="D17" s="62"/>
      <c r="E17" s="62"/>
      <c r="F17" s="62"/>
      <c r="G17" s="62"/>
      <c r="H17" s="62"/>
      <c r="I17" s="62"/>
      <c r="J17" s="62"/>
      <c r="M17" s="55"/>
      <c r="N17" s="55"/>
      <c r="O17" s="55"/>
      <c r="P17" s="55"/>
      <c r="Q17" s="55"/>
      <c r="R17" s="56"/>
      <c r="S17" s="56"/>
      <c r="T17" s="52"/>
      <c r="U17" s="52"/>
      <c r="V17" s="52"/>
      <c r="W17" s="52"/>
      <c r="X17" s="52"/>
      <c r="Y17" s="52"/>
    </row>
    <row r="18" spans="1:25" s="2" customFormat="1" ht="13.8" x14ac:dyDescent="0.3">
      <c r="B18" s="62"/>
      <c r="C18" s="62"/>
      <c r="D18" s="62"/>
      <c r="E18" s="62"/>
      <c r="F18" s="62"/>
      <c r="G18" s="62"/>
      <c r="H18" s="62"/>
      <c r="I18" s="62"/>
      <c r="J18" s="62"/>
      <c r="M18" s="55"/>
      <c r="N18" s="55"/>
      <c r="O18" s="55"/>
      <c r="P18" s="55"/>
      <c r="Q18" s="55"/>
      <c r="R18" s="56"/>
      <c r="S18" s="56"/>
      <c r="T18" s="52"/>
      <c r="U18" s="52"/>
      <c r="V18" s="52"/>
      <c r="W18" s="52"/>
      <c r="X18" s="52"/>
      <c r="Y18" s="52"/>
    </row>
    <row r="19" spans="1:25" s="2" customFormat="1" ht="13.8" x14ac:dyDescent="0.3">
      <c r="B19" s="62"/>
      <c r="C19" s="62"/>
      <c r="D19" s="62"/>
      <c r="E19" s="62"/>
      <c r="F19" s="62"/>
      <c r="G19" s="62"/>
      <c r="H19" s="62"/>
      <c r="I19" s="62"/>
      <c r="J19" s="62"/>
      <c r="M19" s="55"/>
      <c r="N19" s="55"/>
      <c r="O19" s="55"/>
      <c r="P19" s="55"/>
      <c r="Q19" s="55"/>
      <c r="R19" s="56"/>
      <c r="S19" s="56"/>
      <c r="T19" s="52"/>
      <c r="U19" s="52"/>
      <c r="V19" s="52"/>
      <c r="W19" s="52"/>
      <c r="X19" s="52"/>
      <c r="Y19" s="52"/>
    </row>
    <row r="20" spans="1:25" s="2" customFormat="1" ht="12.75" customHeight="1" x14ac:dyDescent="0.3">
      <c r="A20" s="17"/>
      <c r="B20" s="19" t="s">
        <v>64</v>
      </c>
      <c r="C20" s="17"/>
      <c r="D20" s="17"/>
      <c r="E20" s="17"/>
      <c r="F20" s="17"/>
      <c r="G20" s="17"/>
      <c r="H20" s="17"/>
      <c r="I20" s="17"/>
      <c r="J20" s="17"/>
      <c r="K20" s="17"/>
      <c r="M20" s="55"/>
      <c r="N20" s="55"/>
      <c r="O20" s="55"/>
      <c r="P20" s="55"/>
      <c r="Q20" s="55"/>
      <c r="R20" s="56"/>
      <c r="S20" s="56"/>
      <c r="T20" s="52"/>
      <c r="U20" s="52"/>
      <c r="V20" s="52"/>
      <c r="W20" s="52"/>
      <c r="X20" s="52"/>
      <c r="Y20" s="52"/>
    </row>
    <row r="21" spans="1:25" s="2" customFormat="1" ht="13.8" x14ac:dyDescent="0.3">
      <c r="A21" s="17"/>
      <c r="B21" s="19"/>
      <c r="C21" s="17"/>
      <c r="D21" s="17"/>
      <c r="E21" s="17"/>
      <c r="F21" s="17"/>
      <c r="G21" s="17"/>
      <c r="H21" s="17"/>
      <c r="I21" s="17"/>
      <c r="J21" s="17"/>
      <c r="K21" s="17"/>
      <c r="M21" s="55"/>
      <c r="N21" s="55"/>
      <c r="O21" s="55"/>
      <c r="P21" s="55"/>
      <c r="Q21" s="55"/>
      <c r="R21" s="56"/>
      <c r="S21" s="56"/>
      <c r="T21" s="52"/>
      <c r="U21" s="52"/>
      <c r="V21" s="52"/>
      <c r="W21" s="52"/>
      <c r="X21" s="52"/>
      <c r="Y21" s="52"/>
    </row>
    <row r="22" spans="1:25" s="2" customFormat="1" ht="13.8" x14ac:dyDescent="0.3">
      <c r="A22" s="17"/>
      <c r="B22" s="62" t="s">
        <v>70</v>
      </c>
      <c r="C22" s="62"/>
      <c r="D22" s="62"/>
      <c r="E22" s="62"/>
      <c r="F22" s="62"/>
      <c r="G22" s="62"/>
      <c r="H22" s="62"/>
      <c r="I22" s="62"/>
      <c r="J22" s="62"/>
      <c r="K22" s="17"/>
      <c r="M22" s="55"/>
      <c r="N22" s="55"/>
      <c r="O22" s="55"/>
      <c r="P22" s="55"/>
      <c r="Q22" s="55"/>
      <c r="R22" s="56"/>
      <c r="S22" s="56"/>
      <c r="T22" s="52"/>
      <c r="U22" s="52"/>
      <c r="V22" s="52"/>
      <c r="W22" s="52"/>
      <c r="X22" s="52"/>
      <c r="Y22" s="52"/>
    </row>
    <row r="23" spans="1:25" s="2" customFormat="1" ht="13.8" x14ac:dyDescent="0.3">
      <c r="A23" s="17"/>
      <c r="B23" s="62"/>
      <c r="C23" s="62"/>
      <c r="D23" s="62"/>
      <c r="E23" s="62"/>
      <c r="F23" s="62"/>
      <c r="G23" s="62"/>
      <c r="H23" s="62"/>
      <c r="I23" s="62"/>
      <c r="J23" s="62"/>
      <c r="K23" s="17"/>
      <c r="M23" s="55"/>
      <c r="N23" s="55"/>
      <c r="O23" s="55"/>
      <c r="P23" s="55"/>
      <c r="Q23" s="55"/>
      <c r="R23" s="56"/>
      <c r="S23" s="60"/>
      <c r="T23" s="52"/>
      <c r="U23" s="52"/>
      <c r="V23" s="52"/>
      <c r="W23" s="52"/>
      <c r="X23" s="52"/>
      <c r="Y23" s="52"/>
    </row>
    <row r="24" spans="1:25" s="2" customFormat="1" ht="13.8" x14ac:dyDescent="0.3">
      <c r="A24" s="17"/>
      <c r="B24" s="62"/>
      <c r="C24" s="62"/>
      <c r="D24" s="62"/>
      <c r="E24" s="62"/>
      <c r="F24" s="62"/>
      <c r="G24" s="62"/>
      <c r="H24" s="62"/>
      <c r="I24" s="62"/>
      <c r="J24" s="62"/>
      <c r="K24" s="17"/>
      <c r="M24" s="55"/>
      <c r="N24" s="55"/>
      <c r="O24" s="55"/>
      <c r="P24" s="55"/>
      <c r="Q24" s="55"/>
      <c r="R24" s="56"/>
      <c r="S24" s="60"/>
      <c r="T24" s="52"/>
      <c r="U24" s="52"/>
      <c r="V24" s="52"/>
      <c r="W24" s="52"/>
      <c r="X24" s="52"/>
      <c r="Y24" s="52"/>
    </row>
    <row r="25" spans="1:25" s="2" customFormat="1" ht="12.75" customHeight="1" x14ac:dyDescent="0.3">
      <c r="A25" s="17"/>
      <c r="B25" s="61"/>
      <c r="C25" s="61"/>
      <c r="D25" s="61"/>
      <c r="E25" s="61"/>
      <c r="F25" s="64" t="s">
        <v>71</v>
      </c>
      <c r="G25" s="61"/>
      <c r="H25" s="61"/>
      <c r="I25" s="61"/>
      <c r="J25" s="61"/>
      <c r="K25" s="17"/>
      <c r="M25" s="55"/>
      <c r="N25" s="55"/>
      <c r="O25" s="55"/>
      <c r="P25" s="55"/>
      <c r="Q25" s="55"/>
      <c r="R25" s="56"/>
      <c r="S25" s="56"/>
      <c r="T25" s="52"/>
      <c r="U25" s="52"/>
      <c r="V25" s="52"/>
      <c r="W25" s="52"/>
      <c r="X25" s="52"/>
      <c r="Y25" s="52"/>
    </row>
    <row r="26" spans="1:25" s="2" customFormat="1" ht="13.8" x14ac:dyDescent="0.3">
      <c r="A26" s="17"/>
      <c r="B26" s="62" t="s">
        <v>72</v>
      </c>
      <c r="C26" s="62"/>
      <c r="D26" s="62"/>
      <c r="E26" s="62"/>
      <c r="F26" s="62"/>
      <c r="G26" s="62"/>
      <c r="H26" s="62"/>
      <c r="I26" s="62"/>
      <c r="J26" s="62"/>
      <c r="K26" s="17"/>
      <c r="M26" s="55"/>
      <c r="N26" s="55"/>
      <c r="O26" s="55"/>
      <c r="P26" s="55"/>
      <c r="Q26" s="55"/>
      <c r="R26" s="56"/>
      <c r="S26" s="56"/>
      <c r="T26" s="52"/>
      <c r="U26" s="52"/>
      <c r="V26" s="52"/>
      <c r="W26" s="52"/>
      <c r="X26" s="52"/>
      <c r="Y26" s="52"/>
    </row>
    <row r="27" spans="1:25" s="2" customFormat="1" ht="13.8" x14ac:dyDescent="0.3">
      <c r="A27" s="17"/>
      <c r="B27" s="62"/>
      <c r="C27" s="62"/>
      <c r="D27" s="62"/>
      <c r="E27" s="62"/>
      <c r="F27" s="62"/>
      <c r="G27" s="62"/>
      <c r="H27" s="62"/>
      <c r="I27" s="62"/>
      <c r="J27" s="62"/>
      <c r="K27" s="17"/>
      <c r="M27" s="55"/>
      <c r="N27" s="55"/>
      <c r="O27" s="55"/>
      <c r="P27" s="55"/>
      <c r="Q27" s="55"/>
      <c r="R27" s="56"/>
      <c r="S27" s="56"/>
      <c r="T27" s="52"/>
      <c r="U27" s="52"/>
      <c r="V27" s="52"/>
      <c r="W27" s="52"/>
      <c r="X27" s="52"/>
      <c r="Y27" s="52"/>
    </row>
    <row r="28" spans="1:25" s="2" customFormat="1" ht="13.8" x14ac:dyDescent="0.3">
      <c r="A28" s="17"/>
      <c r="B28" s="61"/>
      <c r="C28" s="61"/>
      <c r="D28" s="61"/>
      <c r="E28" s="61"/>
      <c r="F28" s="61"/>
      <c r="G28" s="61"/>
      <c r="H28" s="61"/>
      <c r="I28" s="61"/>
      <c r="J28" s="61"/>
      <c r="K28" s="17"/>
      <c r="M28" s="55"/>
      <c r="N28" s="55"/>
      <c r="O28" s="55"/>
      <c r="P28" s="55"/>
      <c r="Q28" s="55"/>
      <c r="R28" s="56"/>
      <c r="S28" s="56"/>
      <c r="T28" s="52"/>
      <c r="U28" s="52"/>
      <c r="V28" s="52"/>
      <c r="W28" s="52"/>
      <c r="X28" s="52"/>
      <c r="Y28" s="52"/>
    </row>
    <row r="29" spans="1:25" s="2" customFormat="1" ht="13.8" x14ac:dyDescent="0.3">
      <c r="A29" s="17"/>
      <c r="B29" s="62" t="s">
        <v>73</v>
      </c>
      <c r="C29" s="62"/>
      <c r="D29" s="62"/>
      <c r="E29" s="62"/>
      <c r="F29" s="62"/>
      <c r="G29" s="62"/>
      <c r="H29" s="62"/>
      <c r="I29" s="62"/>
      <c r="J29" s="62"/>
      <c r="K29" s="17"/>
      <c r="M29" s="55"/>
      <c r="N29" s="55"/>
      <c r="O29" s="55"/>
      <c r="P29" s="55"/>
      <c r="Q29" s="55"/>
      <c r="R29" s="56"/>
      <c r="S29" s="56"/>
      <c r="T29" s="52"/>
      <c r="U29" s="52"/>
      <c r="V29" s="52"/>
      <c r="W29" s="52"/>
      <c r="X29" s="52"/>
      <c r="Y29" s="52"/>
    </row>
    <row r="30" spans="1:25" s="2" customFormat="1" ht="13.8" x14ac:dyDescent="0.3">
      <c r="A30" s="17"/>
      <c r="B30" s="62"/>
      <c r="C30" s="62"/>
      <c r="D30" s="62"/>
      <c r="E30" s="62"/>
      <c r="F30" s="62"/>
      <c r="G30" s="62"/>
      <c r="H30" s="62"/>
      <c r="I30" s="62"/>
      <c r="J30" s="62"/>
      <c r="K30" s="17"/>
      <c r="M30" s="55"/>
      <c r="N30" s="55"/>
      <c r="O30" s="55"/>
      <c r="P30" s="55"/>
      <c r="Q30" s="55"/>
      <c r="R30" s="56"/>
      <c r="S30" s="56"/>
      <c r="T30" s="52"/>
      <c r="U30" s="52"/>
      <c r="V30" s="52"/>
      <c r="W30" s="52"/>
      <c r="X30" s="52"/>
      <c r="Y30" s="52"/>
    </row>
    <row r="31" spans="1:25" s="2" customFormat="1" ht="12.75" customHeight="1" x14ac:dyDescent="0.3">
      <c r="A31" s="17"/>
      <c r="B31" s="62"/>
      <c r="C31" s="62"/>
      <c r="D31" s="62"/>
      <c r="E31" s="62"/>
      <c r="F31" s="62"/>
      <c r="G31" s="62"/>
      <c r="H31" s="62"/>
      <c r="I31" s="62"/>
      <c r="J31" s="62"/>
      <c r="K31" s="17"/>
      <c r="M31" s="55"/>
      <c r="N31" s="55"/>
      <c r="O31" s="55"/>
      <c r="P31" s="55"/>
      <c r="Q31" s="55"/>
      <c r="R31" s="56"/>
      <c r="S31" s="56"/>
      <c r="T31" s="52"/>
      <c r="U31" s="52"/>
      <c r="V31" s="52"/>
      <c r="W31" s="52"/>
      <c r="X31" s="52"/>
      <c r="Y31" s="52"/>
    </row>
    <row r="32" spans="1:25" s="2" customFormat="1" ht="13.8" x14ac:dyDescent="0.3">
      <c r="A32" s="17"/>
      <c r="B32" s="62"/>
      <c r="C32" s="62"/>
      <c r="D32" s="62"/>
      <c r="E32" s="62"/>
      <c r="F32" s="62"/>
      <c r="G32" s="62"/>
      <c r="H32" s="62"/>
      <c r="I32" s="62"/>
      <c r="J32" s="62"/>
      <c r="K32" s="17"/>
      <c r="M32" s="55"/>
      <c r="N32" s="55"/>
      <c r="O32" s="55"/>
      <c r="P32" s="55"/>
      <c r="Q32" s="55"/>
      <c r="R32" s="56"/>
      <c r="S32" s="56"/>
      <c r="T32" s="52"/>
      <c r="U32" s="52"/>
      <c r="V32" s="52"/>
      <c r="W32" s="52"/>
      <c r="X32" s="52"/>
      <c r="Y32" s="52"/>
    </row>
    <row r="33" spans="1:25" s="2" customFormat="1" ht="12.75" customHeight="1" x14ac:dyDescent="0.3">
      <c r="A33" s="17"/>
      <c r="B33" s="62"/>
      <c r="C33" s="62"/>
      <c r="D33" s="62"/>
      <c r="E33" s="62"/>
      <c r="F33" s="62"/>
      <c r="G33" s="62"/>
      <c r="H33" s="62"/>
      <c r="I33" s="62"/>
      <c r="J33" s="62"/>
      <c r="K33" s="17"/>
      <c r="M33" s="55"/>
      <c r="N33" s="55"/>
      <c r="O33" s="55"/>
      <c r="P33" s="55"/>
      <c r="Q33" s="55"/>
      <c r="R33" s="56"/>
      <c r="S33" s="56"/>
      <c r="T33" s="52"/>
      <c r="U33" s="52"/>
      <c r="V33" s="52"/>
      <c r="W33" s="52"/>
      <c r="X33" s="52"/>
      <c r="Y33" s="52"/>
    </row>
    <row r="34" spans="1:25" s="2" customFormat="1" ht="13.8" x14ac:dyDescent="0.3">
      <c r="A34" s="17"/>
      <c r="B34" s="61"/>
      <c r="C34" s="61"/>
      <c r="D34" s="65" t="s">
        <v>31</v>
      </c>
      <c r="E34" s="65"/>
      <c r="F34" s="65"/>
      <c r="G34" s="65"/>
      <c r="H34" s="65"/>
      <c r="I34" s="61"/>
      <c r="J34" s="61"/>
      <c r="K34" s="17"/>
      <c r="M34" s="55"/>
      <c r="N34" s="55"/>
      <c r="O34" s="55"/>
      <c r="P34" s="55"/>
      <c r="Q34" s="55"/>
      <c r="R34" s="56"/>
      <c r="S34" s="60"/>
      <c r="T34" s="52"/>
      <c r="U34" s="52"/>
      <c r="V34" s="52"/>
      <c r="W34" s="52"/>
      <c r="X34" s="52"/>
      <c r="Y34" s="52"/>
    </row>
    <row r="35" spans="1:25" s="2" customFormat="1" ht="13.8" x14ac:dyDescent="0.3">
      <c r="A35" s="17"/>
      <c r="B35" s="17"/>
      <c r="C35" s="17"/>
      <c r="I35" s="17"/>
      <c r="J35" s="17"/>
      <c r="K35" s="17"/>
      <c r="M35" s="55"/>
      <c r="N35" s="55"/>
      <c r="O35" s="55"/>
      <c r="P35" s="55"/>
      <c r="Q35" s="55"/>
      <c r="R35" s="56"/>
      <c r="S35" s="60"/>
      <c r="T35" s="52"/>
      <c r="U35" s="52"/>
      <c r="V35" s="52"/>
      <c r="W35" s="52"/>
      <c r="X35" s="52"/>
      <c r="Y35" s="52"/>
    </row>
    <row r="36" spans="1:25" s="2" customFormat="1" ht="12.75" customHeight="1" x14ac:dyDescent="0.3">
      <c r="A36" s="17"/>
      <c r="B36" s="19" t="s">
        <v>32</v>
      </c>
      <c r="C36" s="17"/>
      <c r="D36" s="17"/>
      <c r="E36" s="17"/>
      <c r="F36" s="66"/>
      <c r="G36" s="17"/>
      <c r="H36" s="17"/>
      <c r="I36" s="17"/>
      <c r="J36" s="17"/>
      <c r="K36" s="17"/>
      <c r="M36" s="55"/>
      <c r="N36" s="55"/>
      <c r="O36" s="55"/>
      <c r="P36" s="55"/>
      <c r="Q36" s="55"/>
      <c r="R36" s="56"/>
      <c r="S36" s="56"/>
      <c r="T36" s="52"/>
      <c r="U36" s="52"/>
      <c r="V36" s="52"/>
      <c r="W36" s="52"/>
      <c r="X36" s="52"/>
      <c r="Y36" s="52"/>
    </row>
    <row r="37" spans="1:25" s="2" customFormat="1" ht="13.8" x14ac:dyDescent="0.3">
      <c r="A37" s="17"/>
      <c r="B37" s="19"/>
      <c r="C37" s="17"/>
      <c r="D37" s="17"/>
      <c r="E37" s="17"/>
      <c r="F37" s="66"/>
      <c r="G37" s="17"/>
      <c r="H37" s="17"/>
      <c r="I37" s="17"/>
      <c r="J37" s="17"/>
      <c r="K37" s="17"/>
      <c r="M37" s="55"/>
      <c r="N37" s="55"/>
      <c r="O37" s="55"/>
      <c r="P37" s="55"/>
      <c r="Q37" s="55"/>
      <c r="R37" s="56"/>
      <c r="S37" s="56"/>
      <c r="T37" s="52"/>
      <c r="U37" s="52"/>
      <c r="V37" s="52"/>
      <c r="W37" s="52"/>
      <c r="X37" s="52"/>
      <c r="Y37" s="52"/>
    </row>
    <row r="38" spans="1:25" s="2" customFormat="1" ht="13.8" x14ac:dyDescent="0.3">
      <c r="A38" s="17"/>
      <c r="B38" s="62" t="s">
        <v>74</v>
      </c>
      <c r="C38" s="62"/>
      <c r="D38" s="62"/>
      <c r="E38" s="62"/>
      <c r="F38" s="62"/>
      <c r="G38" s="62"/>
      <c r="H38" s="62"/>
      <c r="I38" s="62"/>
      <c r="J38" s="62"/>
      <c r="K38" s="17"/>
      <c r="M38" s="55"/>
      <c r="N38" s="55"/>
      <c r="O38" s="55"/>
      <c r="P38" s="55"/>
      <c r="Q38" s="55"/>
      <c r="R38" s="56"/>
      <c r="S38" s="56"/>
      <c r="T38" s="52"/>
      <c r="U38" s="52"/>
      <c r="V38" s="52"/>
      <c r="W38" s="52"/>
      <c r="X38" s="52"/>
      <c r="Y38" s="52"/>
    </row>
    <row r="39" spans="1:25" s="2" customFormat="1" ht="13.8" x14ac:dyDescent="0.3">
      <c r="A39" s="17"/>
      <c r="B39" s="62"/>
      <c r="C39" s="62"/>
      <c r="D39" s="62"/>
      <c r="E39" s="62"/>
      <c r="F39" s="62"/>
      <c r="G39" s="62"/>
      <c r="H39" s="62"/>
      <c r="I39" s="62"/>
      <c r="J39" s="62"/>
      <c r="K39" s="17"/>
      <c r="M39" s="55"/>
      <c r="N39" s="55"/>
      <c r="O39" s="55"/>
      <c r="P39" s="55"/>
      <c r="Q39" s="55"/>
      <c r="R39" s="56"/>
      <c r="S39" s="56"/>
      <c r="T39" s="52"/>
      <c r="U39" s="52"/>
      <c r="V39" s="52"/>
      <c r="W39" s="52"/>
      <c r="X39" s="52"/>
      <c r="Y39" s="52"/>
    </row>
    <row r="40" spans="1:25" s="2" customFormat="1" ht="13.8" x14ac:dyDescent="0.3">
      <c r="A40" s="17"/>
      <c r="B40" s="61"/>
      <c r="C40" s="61"/>
      <c r="D40" s="61"/>
      <c r="E40" s="61"/>
      <c r="F40" s="61"/>
      <c r="G40" s="61"/>
      <c r="H40" s="61"/>
      <c r="I40" s="61"/>
      <c r="J40" s="61"/>
      <c r="K40" s="17"/>
      <c r="M40" s="55"/>
      <c r="N40" s="55"/>
      <c r="O40" s="55"/>
      <c r="P40" s="55"/>
      <c r="Q40" s="55"/>
      <c r="R40" s="56"/>
      <c r="S40" s="56"/>
      <c r="T40" s="52"/>
      <c r="U40" s="52"/>
      <c r="V40" s="52"/>
      <c r="W40" s="52"/>
      <c r="X40" s="52"/>
      <c r="Y40" s="52"/>
    </row>
    <row r="41" spans="1:25" s="2" customFormat="1" ht="13.8" x14ac:dyDescent="0.3">
      <c r="A41" s="17"/>
      <c r="B41" s="62" t="s">
        <v>75</v>
      </c>
      <c r="C41" s="62"/>
      <c r="D41" s="62"/>
      <c r="E41" s="62"/>
      <c r="F41" s="62"/>
      <c r="G41" s="62"/>
      <c r="H41" s="62"/>
      <c r="I41" s="62"/>
      <c r="J41" s="62"/>
      <c r="K41" s="17"/>
      <c r="M41" s="55"/>
      <c r="N41" s="55"/>
      <c r="O41" s="55"/>
      <c r="P41" s="55"/>
      <c r="Q41" s="55"/>
      <c r="R41" s="56"/>
      <c r="S41" s="56"/>
      <c r="T41" s="52"/>
      <c r="U41" s="52"/>
      <c r="V41" s="52"/>
      <c r="W41" s="52"/>
      <c r="X41" s="52"/>
      <c r="Y41" s="52"/>
    </row>
    <row r="42" spans="1:25" s="2" customFormat="1" ht="13.8" x14ac:dyDescent="0.3">
      <c r="A42" s="17"/>
      <c r="B42" s="62"/>
      <c r="C42" s="62"/>
      <c r="D42" s="62"/>
      <c r="E42" s="62"/>
      <c r="F42" s="62"/>
      <c r="G42" s="62"/>
      <c r="H42" s="62"/>
      <c r="I42" s="62"/>
      <c r="J42" s="62"/>
      <c r="K42" s="17"/>
      <c r="M42" s="55"/>
      <c r="N42" s="55"/>
      <c r="O42" s="55"/>
      <c r="P42" s="55"/>
      <c r="Q42" s="55"/>
      <c r="R42" s="56"/>
      <c r="S42" s="56"/>
      <c r="T42" s="52"/>
      <c r="U42" s="52"/>
      <c r="V42" s="52"/>
      <c r="W42" s="52"/>
      <c r="X42" s="52"/>
      <c r="Y42" s="52"/>
    </row>
    <row r="43" spans="1:25" s="2" customFormat="1" ht="13.8" x14ac:dyDescent="0.3">
      <c r="A43" s="17"/>
      <c r="B43" s="62"/>
      <c r="C43" s="62"/>
      <c r="D43" s="62"/>
      <c r="E43" s="62"/>
      <c r="F43" s="62"/>
      <c r="G43" s="62"/>
      <c r="H43" s="62"/>
      <c r="I43" s="62"/>
      <c r="J43" s="62"/>
      <c r="K43" s="17"/>
      <c r="M43" s="55"/>
      <c r="N43" s="55"/>
      <c r="O43" s="55"/>
      <c r="P43" s="55"/>
      <c r="Q43" s="55"/>
      <c r="R43" s="56"/>
      <c r="S43" s="56"/>
      <c r="T43" s="52"/>
      <c r="U43" s="52"/>
      <c r="V43" s="52"/>
      <c r="W43" s="52"/>
      <c r="X43" s="52"/>
      <c r="Y43" s="52"/>
    </row>
    <row r="44" spans="1:25" s="2" customFormat="1" ht="13.8" x14ac:dyDescent="0.3">
      <c r="A44" s="17"/>
      <c r="B44" s="61"/>
      <c r="C44" s="61"/>
      <c r="D44" s="61"/>
      <c r="E44" s="61"/>
      <c r="F44" s="61"/>
      <c r="G44" s="61"/>
      <c r="H44" s="61"/>
      <c r="I44" s="61"/>
      <c r="J44" s="61"/>
      <c r="K44" s="17"/>
      <c r="M44" s="55"/>
      <c r="N44" s="55"/>
      <c r="O44" s="55"/>
      <c r="P44" s="55"/>
      <c r="Q44" s="55"/>
      <c r="R44" s="56"/>
      <c r="S44" s="56"/>
      <c r="T44" s="52"/>
      <c r="U44" s="52"/>
      <c r="V44" s="52"/>
      <c r="W44" s="52"/>
      <c r="X44" s="52"/>
      <c r="Y44" s="52"/>
    </row>
    <row r="45" spans="1:25" s="2" customFormat="1" ht="12.75" customHeight="1" x14ac:dyDescent="0.3">
      <c r="A45" s="17"/>
      <c r="B45" s="62" t="s">
        <v>65</v>
      </c>
      <c r="C45" s="62"/>
      <c r="D45" s="62"/>
      <c r="E45" s="62"/>
      <c r="F45" s="62"/>
      <c r="G45" s="62"/>
      <c r="H45" s="62"/>
      <c r="I45" s="62"/>
      <c r="J45" s="62"/>
      <c r="K45" s="17"/>
      <c r="M45" s="55"/>
      <c r="N45" s="55"/>
      <c r="O45" s="55"/>
      <c r="P45" s="55"/>
      <c r="Q45" s="55"/>
      <c r="R45" s="56"/>
      <c r="S45" s="56"/>
      <c r="T45" s="52"/>
      <c r="U45" s="52"/>
      <c r="V45" s="52"/>
      <c r="W45" s="52"/>
      <c r="X45" s="52"/>
      <c r="Y45" s="52"/>
    </row>
    <row r="46" spans="1:25" s="2" customFormat="1" ht="13.8" x14ac:dyDescent="0.3">
      <c r="A46" s="17"/>
      <c r="B46" s="62"/>
      <c r="C46" s="62"/>
      <c r="D46" s="62"/>
      <c r="E46" s="62"/>
      <c r="F46" s="62"/>
      <c r="G46" s="62"/>
      <c r="H46" s="62"/>
      <c r="I46" s="62"/>
      <c r="J46" s="62"/>
      <c r="K46" s="17"/>
      <c r="M46" s="55"/>
      <c r="N46" s="55"/>
      <c r="O46" s="55"/>
      <c r="P46" s="55"/>
      <c r="Q46" s="55"/>
      <c r="R46" s="56"/>
      <c r="S46" s="56"/>
      <c r="T46" s="52"/>
      <c r="U46" s="52"/>
      <c r="V46" s="52"/>
      <c r="W46" s="52"/>
      <c r="X46" s="52"/>
      <c r="Y46" s="52"/>
    </row>
    <row r="47" spans="1:25" s="2" customFormat="1" ht="13.8" x14ac:dyDescent="0.3">
      <c r="A47" s="17"/>
      <c r="B47" s="62"/>
      <c r="C47" s="62"/>
      <c r="D47" s="62"/>
      <c r="E47" s="62"/>
      <c r="F47" s="62"/>
      <c r="G47" s="62"/>
      <c r="H47" s="62"/>
      <c r="I47" s="62"/>
      <c r="J47" s="62"/>
      <c r="K47" s="17"/>
      <c r="M47" s="55"/>
      <c r="N47" s="55"/>
      <c r="O47" s="55"/>
      <c r="P47" s="55"/>
      <c r="Q47" s="55"/>
      <c r="R47" s="56"/>
      <c r="S47" s="56"/>
      <c r="T47" s="52"/>
      <c r="U47" s="52"/>
      <c r="V47" s="52"/>
      <c r="W47" s="52"/>
      <c r="X47" s="52"/>
      <c r="Y47" s="52"/>
    </row>
    <row r="48" spans="1:25" s="2" customFormat="1" ht="12.75" customHeight="1" x14ac:dyDescent="0.3">
      <c r="A48" s="17"/>
      <c r="B48" s="62"/>
      <c r="C48" s="62"/>
      <c r="D48" s="62"/>
      <c r="E48" s="62"/>
      <c r="F48" s="62"/>
      <c r="G48" s="62"/>
      <c r="H48" s="62"/>
      <c r="I48" s="62"/>
      <c r="J48" s="62"/>
      <c r="K48" s="17"/>
      <c r="M48" s="55"/>
      <c r="N48" s="55"/>
      <c r="O48" s="55"/>
      <c r="P48" s="55"/>
      <c r="Q48" s="55"/>
      <c r="R48" s="56"/>
      <c r="S48" s="56"/>
      <c r="T48" s="52"/>
      <c r="U48" s="52"/>
      <c r="V48" s="52"/>
      <c r="W48" s="52"/>
      <c r="X48" s="52"/>
      <c r="Y48" s="52"/>
    </row>
    <row r="49" spans="1:25" s="2" customFormat="1" ht="13.8" x14ac:dyDescent="0.3">
      <c r="A49" s="17"/>
      <c r="B49" s="17" t="s">
        <v>76</v>
      </c>
      <c r="C49" s="17"/>
      <c r="D49" s="17"/>
      <c r="E49" s="17"/>
      <c r="F49" s="17"/>
      <c r="G49" s="17"/>
      <c r="H49" s="17"/>
      <c r="I49" s="17"/>
      <c r="J49" s="17"/>
      <c r="K49" s="17"/>
      <c r="M49" s="55"/>
      <c r="N49" s="55"/>
      <c r="O49" s="55"/>
      <c r="P49" s="55"/>
      <c r="Q49" s="55"/>
      <c r="R49" s="56"/>
      <c r="S49" s="56"/>
      <c r="T49" s="52"/>
      <c r="U49" s="52"/>
      <c r="V49" s="52"/>
      <c r="W49" s="52"/>
      <c r="X49" s="52"/>
      <c r="Y49" s="52"/>
    </row>
    <row r="50" spans="1:25" s="2" customFormat="1" ht="13.8" x14ac:dyDescent="0.3">
      <c r="A50" s="17"/>
      <c r="B50" s="17"/>
      <c r="C50" s="17"/>
      <c r="D50" s="17"/>
      <c r="F50" s="64" t="s">
        <v>77</v>
      </c>
      <c r="G50" s="66"/>
      <c r="H50" s="17"/>
      <c r="I50" s="17"/>
      <c r="J50" s="17"/>
      <c r="K50" s="17"/>
      <c r="M50" s="55"/>
      <c r="N50" s="55"/>
      <c r="O50" s="55"/>
      <c r="P50" s="55"/>
      <c r="Q50" s="55"/>
      <c r="R50" s="56"/>
      <c r="S50" s="56"/>
      <c r="T50" s="52"/>
      <c r="U50" s="52"/>
      <c r="V50" s="52"/>
      <c r="W50" s="52"/>
      <c r="X50" s="52"/>
      <c r="Y50" s="52"/>
    </row>
    <row r="51" spans="1:25" s="2" customFormat="1" ht="13.8" x14ac:dyDescent="0.3">
      <c r="A51" s="17"/>
      <c r="B51" s="17"/>
      <c r="C51" s="17"/>
      <c r="D51" s="17"/>
      <c r="E51" s="17"/>
      <c r="F51" s="17"/>
      <c r="G51" s="17"/>
      <c r="H51" s="17"/>
      <c r="I51" s="17"/>
      <c r="J51" s="17"/>
      <c r="K51" s="17"/>
      <c r="M51" s="55"/>
      <c r="N51" s="55"/>
      <c r="O51" s="55"/>
      <c r="P51" s="55"/>
      <c r="Q51" s="55"/>
      <c r="R51" s="56"/>
      <c r="S51" s="56"/>
      <c r="T51" s="52"/>
      <c r="U51" s="52"/>
      <c r="V51" s="52"/>
      <c r="W51" s="52"/>
      <c r="X51" s="52"/>
      <c r="Y51" s="52"/>
    </row>
    <row r="52" spans="1:25" s="2" customFormat="1" ht="12.75" customHeight="1" x14ac:dyDescent="0.3">
      <c r="A52" s="17"/>
      <c r="B52" s="19" t="s">
        <v>78</v>
      </c>
      <c r="C52" s="17"/>
      <c r="D52" s="17"/>
      <c r="E52" s="17"/>
      <c r="F52" s="17"/>
      <c r="G52" s="17"/>
      <c r="H52" s="17"/>
      <c r="I52" s="17"/>
      <c r="J52" s="17"/>
      <c r="K52" s="17"/>
      <c r="M52" s="55"/>
      <c r="N52" s="55"/>
      <c r="O52" s="55"/>
      <c r="P52" s="55"/>
      <c r="Q52" s="55"/>
      <c r="R52" s="56"/>
      <c r="S52" s="56"/>
      <c r="T52" s="52"/>
      <c r="U52" s="52"/>
      <c r="V52" s="52"/>
      <c r="W52" s="52"/>
      <c r="X52" s="52"/>
      <c r="Y52" s="52"/>
    </row>
    <row r="53" spans="1:25" s="2" customFormat="1" ht="13.8" x14ac:dyDescent="0.3">
      <c r="A53" s="17"/>
      <c r="B53" s="17"/>
      <c r="C53" s="17"/>
      <c r="D53" s="17"/>
      <c r="E53" s="17"/>
      <c r="F53" s="17"/>
      <c r="G53" s="17"/>
      <c r="H53" s="17"/>
      <c r="I53" s="17"/>
      <c r="J53" s="17"/>
      <c r="K53" s="17"/>
      <c r="M53" s="55"/>
      <c r="N53" s="55"/>
      <c r="O53" s="55"/>
      <c r="P53" s="55"/>
      <c r="Q53" s="55"/>
      <c r="R53" s="56"/>
      <c r="S53" s="56"/>
      <c r="T53" s="52"/>
      <c r="U53" s="52"/>
      <c r="V53" s="52"/>
      <c r="W53" s="52"/>
      <c r="X53" s="52"/>
      <c r="Y53" s="52"/>
    </row>
    <row r="54" spans="1:25" s="2" customFormat="1" ht="13.8" x14ac:dyDescent="0.3">
      <c r="A54" s="17"/>
      <c r="B54" s="67" t="s">
        <v>79</v>
      </c>
      <c r="C54" s="67"/>
      <c r="D54" s="67"/>
      <c r="E54" s="67"/>
      <c r="F54" s="67"/>
      <c r="G54" s="67"/>
      <c r="H54" s="67"/>
      <c r="I54" s="67"/>
      <c r="J54" s="67"/>
      <c r="K54" s="17"/>
      <c r="M54" s="55"/>
      <c r="N54" s="55"/>
      <c r="O54" s="55"/>
      <c r="P54" s="55"/>
      <c r="Q54" s="55"/>
      <c r="R54" s="56"/>
      <c r="S54" s="56"/>
      <c r="T54" s="52"/>
      <c r="U54" s="52"/>
      <c r="V54" s="52"/>
      <c r="W54" s="52"/>
      <c r="X54" s="52"/>
      <c r="Y54" s="52"/>
    </row>
    <row r="55" spans="1:25" s="2" customFormat="1" ht="13.8" x14ac:dyDescent="0.3">
      <c r="A55" s="17"/>
      <c r="B55" s="67"/>
      <c r="C55" s="67"/>
      <c r="D55" s="67"/>
      <c r="E55" s="67"/>
      <c r="F55" s="67"/>
      <c r="G55" s="67"/>
      <c r="H55" s="67"/>
      <c r="I55" s="67"/>
      <c r="J55" s="67"/>
      <c r="K55" s="17"/>
      <c r="M55" s="55"/>
      <c r="N55" s="55"/>
      <c r="O55" s="55"/>
      <c r="P55" s="55"/>
      <c r="Q55" s="55"/>
      <c r="R55" s="56"/>
      <c r="S55" s="56"/>
      <c r="T55" s="52"/>
      <c r="U55" s="52"/>
      <c r="V55" s="52"/>
      <c r="W55" s="52"/>
      <c r="X55" s="52"/>
      <c r="Y55" s="52"/>
    </row>
    <row r="56" spans="1:25" s="2" customFormat="1" ht="13.8" x14ac:dyDescent="0.3">
      <c r="A56" s="17"/>
      <c r="B56" s="67"/>
      <c r="C56" s="67"/>
      <c r="D56" s="67"/>
      <c r="E56" s="67"/>
      <c r="F56" s="67"/>
      <c r="G56" s="67"/>
      <c r="H56" s="67"/>
      <c r="I56" s="67"/>
      <c r="J56" s="67"/>
      <c r="K56" s="17"/>
      <c r="M56" s="55"/>
      <c r="N56" s="55"/>
      <c r="O56" s="68"/>
      <c r="P56" s="55"/>
      <c r="Q56" s="55"/>
      <c r="R56" s="56"/>
      <c r="S56" s="56"/>
      <c r="T56" s="52"/>
      <c r="U56" s="52"/>
      <c r="V56" s="52"/>
      <c r="W56" s="52"/>
      <c r="X56" s="52"/>
      <c r="Y56" s="52"/>
    </row>
    <row r="57" spans="1:25" s="2" customFormat="1" ht="13.8" x14ac:dyDescent="0.3">
      <c r="A57" s="17"/>
      <c r="B57" s="17"/>
      <c r="C57" s="17"/>
      <c r="D57" s="17"/>
      <c r="F57" s="66"/>
      <c r="G57" s="17"/>
      <c r="H57" s="17"/>
      <c r="I57" s="17"/>
      <c r="J57" s="17"/>
      <c r="K57" s="17"/>
      <c r="M57" s="55"/>
      <c r="N57" s="55"/>
      <c r="O57" s="55"/>
      <c r="P57" s="55"/>
      <c r="Q57" s="55"/>
      <c r="R57" s="56"/>
      <c r="S57" s="56"/>
      <c r="T57" s="52"/>
      <c r="U57" s="52"/>
      <c r="V57" s="52"/>
      <c r="W57" s="52"/>
      <c r="X57" s="52"/>
      <c r="Y57" s="52"/>
    </row>
    <row r="58" spans="1:25" s="2" customFormat="1" ht="13.8" x14ac:dyDescent="0.3">
      <c r="A58" s="17"/>
      <c r="B58" s="17"/>
      <c r="C58" s="17"/>
      <c r="D58" s="17"/>
      <c r="E58" s="17"/>
      <c r="F58" s="17"/>
      <c r="G58" s="17"/>
      <c r="H58" s="17"/>
      <c r="I58" s="17"/>
      <c r="J58" s="17"/>
      <c r="K58" s="17"/>
      <c r="M58" s="55"/>
      <c r="N58" s="55"/>
      <c r="O58" s="55"/>
      <c r="P58" s="55"/>
      <c r="Q58" s="55"/>
      <c r="R58" s="56"/>
      <c r="S58" s="56"/>
      <c r="T58" s="52"/>
      <c r="U58" s="52"/>
      <c r="V58" s="52"/>
      <c r="W58" s="52"/>
      <c r="X58" s="52"/>
      <c r="Y58" s="52"/>
    </row>
    <row r="59" spans="1:25" s="2" customFormat="1" ht="13.8" x14ac:dyDescent="0.3">
      <c r="K59" s="17"/>
      <c r="M59" s="55"/>
      <c r="N59" s="55"/>
      <c r="O59" s="69"/>
      <c r="P59" s="55"/>
      <c r="Q59" s="55"/>
      <c r="R59" s="56"/>
      <c r="S59" s="56"/>
      <c r="T59" s="52"/>
      <c r="U59" s="52"/>
      <c r="V59" s="52"/>
      <c r="W59" s="52"/>
      <c r="X59" s="52"/>
      <c r="Y59" s="52"/>
    </row>
    <row r="60" spans="1:25" s="2" customFormat="1" ht="13.8" x14ac:dyDescent="0.3">
      <c r="A60" s="17"/>
      <c r="B60" s="17" t="s">
        <v>80</v>
      </c>
      <c r="C60" s="17"/>
      <c r="D60" s="17"/>
      <c r="E60" s="17"/>
      <c r="F60" s="17"/>
      <c r="G60" s="17"/>
      <c r="H60" s="17"/>
      <c r="I60" s="17"/>
      <c r="J60" s="17"/>
      <c r="K60" s="17"/>
      <c r="M60" s="55"/>
      <c r="N60" s="55"/>
      <c r="O60" s="55"/>
      <c r="P60" s="55"/>
      <c r="Q60" s="55"/>
      <c r="R60" s="56"/>
      <c r="S60" s="56"/>
      <c r="T60" s="52"/>
      <c r="U60" s="52"/>
      <c r="V60" s="52"/>
      <c r="W60" s="52"/>
      <c r="X60" s="52"/>
      <c r="Y60" s="52"/>
    </row>
    <row r="61" spans="1:25" s="2" customFormat="1" ht="13.8" x14ac:dyDescent="0.3">
      <c r="A61" s="17"/>
      <c r="C61" s="17"/>
      <c r="D61" s="17"/>
      <c r="F61" s="64" t="s">
        <v>81</v>
      </c>
      <c r="G61" s="70"/>
      <c r="H61" s="17"/>
      <c r="I61" s="17"/>
      <c r="J61" s="17"/>
      <c r="K61" s="17"/>
      <c r="M61" s="55"/>
      <c r="N61" s="55"/>
      <c r="O61" s="55"/>
      <c r="P61" s="55"/>
      <c r="Q61" s="55"/>
      <c r="R61" s="56"/>
      <c r="S61" s="56"/>
      <c r="T61" s="52"/>
      <c r="U61" s="52"/>
      <c r="V61" s="52"/>
      <c r="W61" s="52"/>
      <c r="X61" s="52"/>
      <c r="Y61" s="52"/>
    </row>
    <row r="62" spans="1:25" s="2" customFormat="1" ht="13.8" x14ac:dyDescent="0.3">
      <c r="A62" s="17"/>
      <c r="B62" s="17"/>
      <c r="C62" s="17"/>
      <c r="D62" s="17"/>
      <c r="E62" s="17"/>
      <c r="F62" s="17"/>
      <c r="G62" s="17"/>
      <c r="H62" s="17"/>
      <c r="I62" s="17"/>
      <c r="J62" s="17"/>
      <c r="K62" s="17"/>
      <c r="M62" s="55"/>
      <c r="N62" s="55"/>
      <c r="O62" s="55"/>
      <c r="P62" s="55"/>
      <c r="Q62" s="55"/>
      <c r="R62" s="56"/>
      <c r="S62" s="56"/>
      <c r="T62" s="52"/>
      <c r="U62" s="52"/>
      <c r="V62" s="52"/>
      <c r="W62" s="52"/>
      <c r="X62" s="52"/>
      <c r="Y62" s="5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K60"/>
  <sheetViews>
    <sheetView tabSelected="1" view="pageBreakPreview" zoomScale="70" zoomScaleNormal="100" zoomScaleSheetLayoutView="70" workbookViewId="0">
      <selection activeCell="J22" sqref="J22"/>
    </sheetView>
  </sheetViews>
  <sheetFormatPr defaultColWidth="9.109375" defaultRowHeight="15.6" x14ac:dyDescent="0.3"/>
  <cols>
    <col min="1" max="2" width="9.109375" style="12"/>
    <col min="3" max="3" width="9.5546875" style="12" bestFit="1" customWidth="1"/>
    <col min="4" max="11" width="9.109375" style="12"/>
    <col min="12" max="12" width="5.44140625" style="2" customWidth="1"/>
    <col min="13" max="17" width="5.33203125" style="15" customWidth="1"/>
    <col min="18" max="19" width="5.33203125" style="16" customWidth="1"/>
    <col min="20" max="16384" width="9.109375" style="12"/>
  </cols>
  <sheetData>
    <row r="1" spans="1:24" s="2" customFormat="1" ht="13.8" x14ac:dyDescent="0.3">
      <c r="B1" s="3" t="s">
        <v>1</v>
      </c>
      <c r="C1" s="23" t="s">
        <v>0</v>
      </c>
      <c r="D1" s="21"/>
      <c r="E1" s="21"/>
      <c r="F1" s="22" t="s">
        <v>13</v>
      </c>
      <c r="G1" s="24">
        <v>1</v>
      </c>
      <c r="M1" s="6" t="s">
        <v>14</v>
      </c>
      <c r="N1" s="6" t="s">
        <v>15</v>
      </c>
      <c r="O1" s="6" t="s">
        <v>16</v>
      </c>
      <c r="P1" s="6" t="s">
        <v>16</v>
      </c>
      <c r="Q1" s="6" t="s">
        <v>16</v>
      </c>
      <c r="R1" s="6" t="s">
        <v>17</v>
      </c>
      <c r="S1" s="6" t="s">
        <v>18</v>
      </c>
      <c r="T1" s="2" t="s">
        <v>24</v>
      </c>
      <c r="W1" s="3" t="s">
        <v>25</v>
      </c>
      <c r="X1" s="5">
        <f>SUM(M:M)</f>
        <v>1</v>
      </c>
    </row>
    <row r="2" spans="1:24" s="2" customFormat="1" ht="13.8" x14ac:dyDescent="0.3">
      <c r="B2" s="3" t="s">
        <v>2</v>
      </c>
      <c r="C2" s="23" t="s">
        <v>10</v>
      </c>
      <c r="D2" s="21"/>
      <c r="E2" s="21"/>
      <c r="F2" s="22" t="s">
        <v>5</v>
      </c>
      <c r="G2" s="23" t="s">
        <v>68</v>
      </c>
      <c r="M2" s="7" t="s">
        <v>19</v>
      </c>
      <c r="N2" s="7" t="s">
        <v>19</v>
      </c>
      <c r="O2" s="7" t="s">
        <v>15</v>
      </c>
      <c r="P2" s="7" t="s">
        <v>15</v>
      </c>
      <c r="Q2" s="7" t="s">
        <v>15</v>
      </c>
      <c r="R2" s="7" t="s">
        <v>19</v>
      </c>
      <c r="S2" s="7" t="s">
        <v>19</v>
      </c>
      <c r="W2" s="3" t="s">
        <v>26</v>
      </c>
      <c r="X2" s="5">
        <f>SUM(N:N)</f>
        <v>0</v>
      </c>
    </row>
    <row r="3" spans="1:24" s="2" customFormat="1" ht="13.8" x14ac:dyDescent="0.3">
      <c r="B3" s="3" t="s">
        <v>3</v>
      </c>
      <c r="C3" s="25" t="s">
        <v>66</v>
      </c>
      <c r="D3" s="21"/>
      <c r="E3" s="21"/>
      <c r="F3" s="22" t="s">
        <v>4</v>
      </c>
      <c r="G3" s="23" t="s">
        <v>67</v>
      </c>
      <c r="M3" s="7"/>
      <c r="N3" s="7"/>
      <c r="O3" s="7"/>
      <c r="P3" s="7"/>
      <c r="Q3" s="7"/>
      <c r="R3" s="7"/>
      <c r="S3" s="7"/>
      <c r="W3" s="3" t="s">
        <v>27</v>
      </c>
      <c r="X3" s="5">
        <f>SUM(O:O)</f>
        <v>0</v>
      </c>
    </row>
    <row r="4" spans="1:24" s="2" customFormat="1" ht="13.8" x14ac:dyDescent="0.3">
      <c r="B4" s="3" t="s">
        <v>20</v>
      </c>
      <c r="C4" s="5"/>
      <c r="F4" s="3" t="s">
        <v>21</v>
      </c>
      <c r="G4" s="4" t="s">
        <v>48</v>
      </c>
      <c r="M4" s="7"/>
      <c r="N4" s="7"/>
      <c r="O4" s="7"/>
      <c r="P4" s="7"/>
      <c r="Q4" s="15"/>
      <c r="R4" s="16"/>
      <c r="S4" s="16"/>
      <c r="W4" s="3" t="s">
        <v>27</v>
      </c>
      <c r="X4" s="5">
        <f>SUM(P:P)</f>
        <v>0</v>
      </c>
    </row>
    <row r="5" spans="1:24" s="2" customFormat="1" ht="13.8" x14ac:dyDescent="0.3">
      <c r="B5" s="3" t="s">
        <v>22</v>
      </c>
      <c r="C5" s="4" t="s">
        <v>63</v>
      </c>
      <c r="E5" s="3"/>
      <c r="M5" s="7"/>
      <c r="N5" s="7"/>
      <c r="O5" s="7"/>
      <c r="P5" s="7"/>
      <c r="Q5" s="15"/>
      <c r="R5" s="16"/>
      <c r="S5" s="16"/>
      <c r="W5" s="3" t="s">
        <v>27</v>
      </c>
      <c r="X5" s="5">
        <f>SUM(Q:Q)</f>
        <v>0</v>
      </c>
    </row>
    <row r="6" spans="1:24" s="2" customFormat="1" ht="13.8" x14ac:dyDescent="0.3">
      <c r="B6" s="2" t="s">
        <v>7</v>
      </c>
      <c r="C6" s="8"/>
      <c r="M6" s="7"/>
      <c r="N6" s="7"/>
      <c r="O6" s="7"/>
      <c r="P6" s="7"/>
      <c r="Q6" s="15"/>
      <c r="R6" s="16"/>
      <c r="S6" s="16"/>
      <c r="W6" s="3" t="s">
        <v>28</v>
      </c>
      <c r="X6" s="5">
        <f>SUM(R:R)</f>
        <v>0</v>
      </c>
    </row>
    <row r="7" spans="1:24" s="2" customFormat="1" ht="13.8" x14ac:dyDescent="0.3">
      <c r="M7" s="7"/>
      <c r="N7" s="7"/>
      <c r="O7" s="7"/>
      <c r="P7" s="7"/>
      <c r="Q7" s="15"/>
      <c r="R7" s="16"/>
      <c r="S7" s="16"/>
      <c r="W7" s="3" t="s">
        <v>29</v>
      </c>
      <c r="X7" s="5">
        <f>SUM(S:S)</f>
        <v>0</v>
      </c>
    </row>
    <row r="8" spans="1:24" s="2" customFormat="1" ht="13.8" x14ac:dyDescent="0.3">
      <c r="A8" s="57"/>
      <c r="E8" s="3" t="s">
        <v>1</v>
      </c>
      <c r="F8" s="5" t="str">
        <f>$C$1</f>
        <v>R. Abbott</v>
      </c>
      <c r="H8" s="4"/>
      <c r="I8" s="3" t="s">
        <v>8</v>
      </c>
      <c r="J8" s="9" t="str">
        <f>$G$2</f>
        <v>AA-SM-230</v>
      </c>
      <c r="K8" s="10"/>
      <c r="L8" s="1"/>
      <c r="M8" s="7"/>
      <c r="N8" s="7"/>
      <c r="O8" s="7"/>
      <c r="P8" s="7"/>
      <c r="Q8" s="15"/>
      <c r="R8" s="16"/>
      <c r="S8" s="16"/>
    </row>
    <row r="9" spans="1:24" s="2" customFormat="1" ht="13.8" x14ac:dyDescent="0.3">
      <c r="E9" s="3" t="s">
        <v>2</v>
      </c>
      <c r="F9" s="4" t="str">
        <f>$C$2</f>
        <v xml:space="preserve"> </v>
      </c>
      <c r="H9" s="4"/>
      <c r="I9" s="3" t="s">
        <v>9</v>
      </c>
      <c r="J9" s="10" t="str">
        <f>$G$3</f>
        <v>IR</v>
      </c>
      <c r="K9" s="10"/>
      <c r="L9" s="1"/>
      <c r="M9" s="7">
        <v>1</v>
      </c>
      <c r="N9" s="7"/>
      <c r="O9" s="7"/>
      <c r="P9" s="7"/>
      <c r="Q9" s="15"/>
      <c r="R9" s="16"/>
      <c r="S9" s="16"/>
    </row>
    <row r="10" spans="1:24" s="2" customFormat="1" ht="13.8" x14ac:dyDescent="0.3">
      <c r="E10" s="3" t="s">
        <v>3</v>
      </c>
      <c r="F10" s="4" t="str">
        <f>$C$3</f>
        <v>20/10/2013</v>
      </c>
      <c r="H10" s="4"/>
      <c r="I10" s="3" t="s">
        <v>6</v>
      </c>
      <c r="J10" s="5" t="str">
        <f>L10&amp;" of "&amp;$G$1</f>
        <v>1 of 1</v>
      </c>
      <c r="K10" s="4"/>
      <c r="L10" s="1">
        <f>SUM($M$1:M9)</f>
        <v>1</v>
      </c>
      <c r="M10" s="7"/>
      <c r="N10" s="7"/>
      <c r="O10" s="7"/>
      <c r="P10" s="7"/>
      <c r="Q10" s="15"/>
      <c r="R10" s="16"/>
      <c r="S10" s="16"/>
    </row>
    <row r="11" spans="1:24" s="2" customFormat="1" ht="13.8" x14ac:dyDescent="0.3">
      <c r="E11" s="3" t="s">
        <v>23</v>
      </c>
      <c r="F11" s="4" t="str">
        <f>$C$5</f>
        <v>STANDARD SPREADSHEET METHOD</v>
      </c>
      <c r="I11" s="11"/>
      <c r="J11" s="5"/>
      <c r="M11" s="7"/>
      <c r="N11" s="7"/>
      <c r="O11" s="7"/>
      <c r="P11" s="7"/>
      <c r="Q11" s="7"/>
      <c r="R11" s="7"/>
      <c r="S11" s="7"/>
    </row>
    <row r="12" spans="1:24" x14ac:dyDescent="0.3">
      <c r="B12" s="13" t="str">
        <f>($C$4)&amp;" "&amp;$G$4</f>
        <v xml:space="preserve"> QUADRATIC CURVE FIT</v>
      </c>
      <c r="M12" s="7"/>
      <c r="N12" s="7"/>
      <c r="O12" s="7"/>
      <c r="P12" s="7"/>
      <c r="Q12" s="14"/>
      <c r="R12" s="14"/>
      <c r="S12" s="14"/>
    </row>
    <row r="13" spans="1:24" s="2" customFormat="1" ht="13.8" x14ac:dyDescent="0.3">
      <c r="M13" s="7"/>
      <c r="N13" s="7"/>
      <c r="O13" s="7"/>
      <c r="P13" s="7"/>
      <c r="Q13" s="7"/>
      <c r="R13" s="7"/>
      <c r="S13" s="7"/>
    </row>
    <row r="14" spans="1:24" s="2" customFormat="1" ht="13.8" x14ac:dyDescent="0.3">
      <c r="B14" s="2" t="s">
        <v>49</v>
      </c>
      <c r="E14" s="3"/>
      <c r="M14" s="7"/>
      <c r="N14" s="7"/>
      <c r="O14" s="7"/>
      <c r="P14" s="7"/>
      <c r="Q14" s="7"/>
      <c r="R14" s="7"/>
      <c r="S14" s="7"/>
    </row>
    <row r="15" spans="1:24" s="2" customFormat="1" ht="13.8" x14ac:dyDescent="0.3">
      <c r="B15" s="1"/>
      <c r="C15" s="38" t="s">
        <v>34</v>
      </c>
      <c r="D15" s="38" t="s">
        <v>35</v>
      </c>
      <c r="M15" s="15"/>
      <c r="N15" s="15"/>
      <c r="O15" s="15"/>
      <c r="P15" s="15"/>
      <c r="Q15" s="15"/>
      <c r="R15" s="16"/>
      <c r="S15" s="16"/>
      <c r="V15" s="36">
        <f>J40</f>
        <v>-21.466132479675412</v>
      </c>
      <c r="W15" s="2">
        <f>IF(V15="","",0)</f>
        <v>0</v>
      </c>
    </row>
    <row r="16" spans="1:24" s="2" customFormat="1" ht="13.8" x14ac:dyDescent="0.3">
      <c r="B16" s="38">
        <v>1</v>
      </c>
      <c r="C16" s="37">
        <v>-15</v>
      </c>
      <c r="D16" s="37">
        <v>15</v>
      </c>
      <c r="F16" s="2" t="s">
        <v>60</v>
      </c>
      <c r="M16" s="15"/>
      <c r="N16" s="15"/>
      <c r="O16" s="15"/>
      <c r="P16" s="15"/>
      <c r="Q16" s="15"/>
      <c r="R16" s="16"/>
      <c r="S16" s="16"/>
      <c r="V16" s="49">
        <f>J41</f>
        <v>64.360869321780669</v>
      </c>
      <c r="W16" s="2">
        <f>IF(V16="","",0)</f>
        <v>0</v>
      </c>
    </row>
    <row r="17" spans="1:37" s="2" customFormat="1" ht="13.8" x14ac:dyDescent="0.3">
      <c r="B17" s="38">
        <v>2</v>
      </c>
      <c r="C17" s="37">
        <v>10</v>
      </c>
      <c r="D17" s="37">
        <v>50</v>
      </c>
      <c r="E17" s="31"/>
      <c r="G17" s="46" t="s">
        <v>61</v>
      </c>
      <c r="H17" s="31"/>
      <c r="I17" s="31"/>
      <c r="J17" s="31"/>
      <c r="M17" s="15"/>
      <c r="N17" s="15"/>
      <c r="O17" s="15"/>
      <c r="P17" s="15"/>
      <c r="Q17" s="15"/>
      <c r="R17" s="16"/>
      <c r="S17" s="16"/>
    </row>
    <row r="18" spans="1:37" s="2" customFormat="1" ht="13.8" x14ac:dyDescent="0.3">
      <c r="A18" s="17"/>
      <c r="B18" s="38">
        <v>3</v>
      </c>
      <c r="C18" s="37">
        <v>50</v>
      </c>
      <c r="D18" s="37">
        <v>30</v>
      </c>
      <c r="E18" s="31"/>
      <c r="F18" s="31"/>
      <c r="G18" s="31"/>
      <c r="H18" s="31"/>
      <c r="I18" s="31"/>
      <c r="J18" s="31"/>
      <c r="K18" s="17"/>
      <c r="M18" s="15"/>
      <c r="N18" s="15"/>
      <c r="O18" s="15"/>
      <c r="P18" s="15"/>
      <c r="Q18" s="15"/>
      <c r="R18" s="16"/>
      <c r="S18" s="16"/>
    </row>
    <row r="19" spans="1:37" s="2" customFormat="1" ht="14.4" x14ac:dyDescent="0.3">
      <c r="A19" s="17"/>
      <c r="B19" s="29"/>
      <c r="C19" s="29"/>
      <c r="D19" s="29"/>
      <c r="E19" s="30"/>
      <c r="F19" s="30"/>
      <c r="G19" s="30"/>
      <c r="H19" s="30"/>
      <c r="I19" s="30"/>
      <c r="J19" s="30"/>
      <c r="K19" s="17"/>
      <c r="M19" s="15"/>
      <c r="N19" s="15"/>
      <c r="O19" s="15"/>
      <c r="P19" s="15"/>
      <c r="Q19" s="15"/>
      <c r="R19" s="16"/>
      <c r="S19" s="15"/>
      <c r="V19" s="32">
        <f>MIN(C16:C18)*1.2</f>
        <v>-18</v>
      </c>
      <c r="W19" s="32">
        <f t="shared" ref="W19:W59" si="0">$I$33*V19^2+$I$34*V19+$I$35</f>
        <v>8.3446153846153877</v>
      </c>
      <c r="AA19" s="39" t="s">
        <v>50</v>
      </c>
      <c r="AB19" s="40"/>
      <c r="AC19" s="40"/>
      <c r="AD19" s="40"/>
      <c r="AE19" s="40"/>
    </row>
    <row r="20" spans="1:37" s="2" customFormat="1" ht="13.8" x14ac:dyDescent="0.3">
      <c r="A20" s="17"/>
      <c r="C20" s="30"/>
      <c r="H20" s="30"/>
      <c r="I20" s="30"/>
      <c r="J20" s="30"/>
      <c r="M20" s="15"/>
      <c r="N20" s="15"/>
      <c r="O20" s="15"/>
      <c r="P20" s="15"/>
      <c r="Q20" s="15"/>
      <c r="R20" s="16"/>
      <c r="S20" s="16"/>
      <c r="V20" s="32">
        <f t="shared" ref="V20:V58" si="1">V19+($V$59-$V$19)/40</f>
        <v>-16.05</v>
      </c>
      <c r="W20" s="32">
        <f t="shared" si="0"/>
        <v>12.730465384615382</v>
      </c>
      <c r="AA20" s="40" t="s">
        <v>51</v>
      </c>
      <c r="AB20" s="40"/>
      <c r="AC20" s="40"/>
      <c r="AD20" s="40"/>
      <c r="AE20" s="40"/>
      <c r="AK20" s="41"/>
    </row>
    <row r="21" spans="1:37" s="2" customFormat="1" ht="13.8" x14ac:dyDescent="0.3">
      <c r="C21" s="1" t="s">
        <v>36</v>
      </c>
      <c r="D21" s="1" t="s">
        <v>40</v>
      </c>
      <c r="E21" s="1" t="s">
        <v>39</v>
      </c>
      <c r="F21" s="1">
        <v>1</v>
      </c>
      <c r="G21" s="1" t="s">
        <v>45</v>
      </c>
      <c r="I21" s="30"/>
      <c r="J21" s="30"/>
      <c r="M21" s="15"/>
      <c r="N21" s="15"/>
      <c r="O21" s="15"/>
      <c r="P21" s="15"/>
      <c r="Q21" s="15"/>
      <c r="R21" s="16"/>
      <c r="S21" s="16"/>
      <c r="V21" s="32">
        <f t="shared" si="1"/>
        <v>-14.100000000000001</v>
      </c>
      <c r="W21" s="32">
        <f t="shared" si="0"/>
        <v>16.894015384615379</v>
      </c>
      <c r="X21"/>
      <c r="Y21"/>
      <c r="Z21"/>
      <c r="AA21" s="40"/>
      <c r="AB21" s="40"/>
      <c r="AC21" s="40"/>
      <c r="AD21" s="40"/>
      <c r="AE21" s="40"/>
      <c r="AK21" s="41"/>
    </row>
    <row r="22" spans="1:37" s="2" customFormat="1" ht="14.4" x14ac:dyDescent="0.3">
      <c r="C22" s="29" t="s">
        <v>37</v>
      </c>
      <c r="D22" s="1" t="s">
        <v>42</v>
      </c>
      <c r="E22" s="1" t="s">
        <v>41</v>
      </c>
      <c r="F22" s="1">
        <v>1</v>
      </c>
      <c r="G22" s="1" t="s">
        <v>46</v>
      </c>
      <c r="M22" s="15"/>
      <c r="N22" s="15"/>
      <c r="O22" s="15"/>
      <c r="P22" s="15"/>
      <c r="Q22" s="15"/>
      <c r="R22" s="16"/>
      <c r="S22" s="16"/>
      <c r="V22" s="32">
        <f t="shared" si="1"/>
        <v>-12.150000000000002</v>
      </c>
      <c r="W22" s="32">
        <f t="shared" si="0"/>
        <v>20.835265384615376</v>
      </c>
      <c r="X22"/>
      <c r="Y22"/>
      <c r="Z22"/>
      <c r="AA22" s="39" t="s">
        <v>52</v>
      </c>
      <c r="AB22" s="40"/>
      <c r="AC22" s="40"/>
      <c r="AD22" s="40"/>
      <c r="AE22" s="40"/>
      <c r="AK22" s="41"/>
    </row>
    <row r="23" spans="1:37" s="2" customFormat="1" ht="13.8" x14ac:dyDescent="0.3">
      <c r="C23" s="29" t="s">
        <v>38</v>
      </c>
      <c r="D23" s="1" t="s">
        <v>44</v>
      </c>
      <c r="E23" s="1" t="s">
        <v>43</v>
      </c>
      <c r="F23" s="1">
        <v>1</v>
      </c>
      <c r="G23" s="1" t="s">
        <v>47</v>
      </c>
      <c r="H23" s="30"/>
      <c r="M23" s="15"/>
      <c r="N23" s="15"/>
      <c r="O23" s="15"/>
      <c r="P23" s="15"/>
      <c r="Q23" s="15"/>
      <c r="R23" s="16"/>
      <c r="S23" s="16"/>
      <c r="V23" s="32">
        <f t="shared" si="1"/>
        <v>-10.200000000000003</v>
      </c>
      <c r="W23" s="32">
        <f t="shared" si="0"/>
        <v>24.554215384615375</v>
      </c>
      <c r="X23"/>
      <c r="Y23"/>
      <c r="Z23"/>
      <c r="AA23" s="40"/>
      <c r="AB23" s="42" t="e">
        <f ca="1">[1]!ChangeChartAxisScale(AB24,AB28,AB27,AC28,AC27,,)</f>
        <v>#NAME?</v>
      </c>
      <c r="AC23" s="42"/>
      <c r="AD23" s="42"/>
      <c r="AE23" s="42"/>
      <c r="AK23" s="41"/>
    </row>
    <row r="24" spans="1:37" s="2" customFormat="1" ht="13.8" x14ac:dyDescent="0.3">
      <c r="A24" s="17"/>
      <c r="I24" s="30"/>
      <c r="M24" s="15"/>
      <c r="N24" s="15"/>
      <c r="O24" s="15"/>
      <c r="P24" s="15"/>
      <c r="Q24" s="15"/>
      <c r="R24" s="16"/>
      <c r="S24" s="16"/>
      <c r="V24" s="32">
        <f t="shared" si="1"/>
        <v>-8.2500000000000036</v>
      </c>
      <c r="W24" s="32">
        <f t="shared" si="0"/>
        <v>28.050865384615378</v>
      </c>
      <c r="AA24" s="40"/>
      <c r="AB24" s="43" t="s">
        <v>58</v>
      </c>
      <c r="AC24" s="40"/>
      <c r="AD24" s="40"/>
      <c r="AE24" s="40"/>
    </row>
    <row r="25" spans="1:37" s="2" customFormat="1" ht="14.4" x14ac:dyDescent="0.3">
      <c r="B25" s="1" t="s">
        <v>40</v>
      </c>
      <c r="C25" s="1" t="s">
        <v>39</v>
      </c>
      <c r="D25" s="1">
        <v>1</v>
      </c>
      <c r="F25" s="34">
        <f>C16^2</f>
        <v>225</v>
      </c>
      <c r="G25" s="34">
        <f>C16</f>
        <v>-15</v>
      </c>
      <c r="H25" s="34">
        <v>1</v>
      </c>
      <c r="M25" s="15"/>
      <c r="N25" s="15"/>
      <c r="O25" s="15"/>
      <c r="P25" s="15"/>
      <c r="Q25" s="15"/>
      <c r="R25" s="16"/>
      <c r="S25" s="16"/>
      <c r="V25" s="32">
        <f t="shared" si="1"/>
        <v>-6.3000000000000034</v>
      </c>
      <c r="W25" s="32">
        <f t="shared" si="0"/>
        <v>31.325215384615376</v>
      </c>
      <c r="AA25" s="39" t="s">
        <v>53</v>
      </c>
      <c r="AB25" s="40"/>
      <c r="AC25" s="40"/>
      <c r="AD25" s="40"/>
      <c r="AE25" s="39"/>
      <c r="AK25" s="41"/>
    </row>
    <row r="26" spans="1:37" s="2" customFormat="1" ht="13.8" x14ac:dyDescent="0.3">
      <c r="B26" s="1" t="s">
        <v>42</v>
      </c>
      <c r="C26" s="1" t="s">
        <v>41</v>
      </c>
      <c r="D26" s="1">
        <v>1</v>
      </c>
      <c r="E26" s="1" t="s">
        <v>11</v>
      </c>
      <c r="F26" s="34">
        <f>C17^2</f>
        <v>100</v>
      </c>
      <c r="G26" s="34">
        <f>C17</f>
        <v>10</v>
      </c>
      <c r="H26" s="34">
        <v>1</v>
      </c>
      <c r="M26" s="15"/>
      <c r="N26" s="15"/>
      <c r="O26" s="15"/>
      <c r="P26" s="15"/>
      <c r="Q26" s="15"/>
      <c r="R26" s="16"/>
      <c r="S26" s="18"/>
      <c r="V26" s="32">
        <f t="shared" si="1"/>
        <v>-4.3500000000000032</v>
      </c>
      <c r="W26" s="32">
        <f t="shared" si="0"/>
        <v>34.377265384615377</v>
      </c>
      <c r="AA26" s="40"/>
      <c r="AB26" s="44" t="s">
        <v>54</v>
      </c>
      <c r="AC26" s="44" t="s">
        <v>55</v>
      </c>
      <c r="AD26" s="40"/>
      <c r="AE26" s="40"/>
      <c r="AK26" s="41"/>
    </row>
    <row r="27" spans="1:37" s="2" customFormat="1" ht="13.8" x14ac:dyDescent="0.3">
      <c r="B27" s="1" t="s">
        <v>44</v>
      </c>
      <c r="C27" s="1" t="s">
        <v>43</v>
      </c>
      <c r="D27" s="1">
        <v>1</v>
      </c>
      <c r="F27" s="34">
        <f>C18^2</f>
        <v>2500</v>
      </c>
      <c r="G27" s="34">
        <f>C18</f>
        <v>50</v>
      </c>
      <c r="H27" s="34">
        <v>1</v>
      </c>
      <c r="M27" s="15"/>
      <c r="N27" s="15"/>
      <c r="O27" s="15"/>
      <c r="P27" s="15"/>
      <c r="Q27" s="15"/>
      <c r="R27" s="16"/>
      <c r="S27" s="16"/>
      <c r="V27" s="32">
        <f t="shared" si="1"/>
        <v>-2.400000000000003</v>
      </c>
      <c r="W27" s="32">
        <f t="shared" si="0"/>
        <v>37.207015384615374</v>
      </c>
      <c r="X27" s="27"/>
      <c r="Y27"/>
      <c r="Z27"/>
      <c r="AA27" s="40" t="s">
        <v>56</v>
      </c>
      <c r="AB27" s="45">
        <f>MAX(V15:W59)*1.5</f>
        <v>96.541303982670996</v>
      </c>
      <c r="AC27" s="45">
        <f>AB27</f>
        <v>96.541303982670996</v>
      </c>
      <c r="AD27" s="40"/>
      <c r="AE27" s="40"/>
      <c r="AK27" s="41"/>
    </row>
    <row r="28" spans="1:37" s="2" customFormat="1" ht="13.8" x14ac:dyDescent="0.3">
      <c r="B28" s="17"/>
      <c r="C28" s="30"/>
      <c r="D28" s="32"/>
      <c r="E28" s="32"/>
      <c r="F28" s="34"/>
      <c r="G28" s="35"/>
      <c r="H28" s="36"/>
      <c r="K28" s="30"/>
      <c r="M28" s="15"/>
      <c r="N28" s="15"/>
      <c r="O28" s="15"/>
      <c r="P28" s="15"/>
      <c r="Q28" s="15"/>
      <c r="R28" s="16"/>
      <c r="S28" s="16"/>
      <c r="V28" s="32">
        <f t="shared" si="1"/>
        <v>-0.45000000000000306</v>
      </c>
      <c r="W28" s="32">
        <f t="shared" si="0"/>
        <v>39.814465384615374</v>
      </c>
      <c r="AA28" s="40" t="s">
        <v>57</v>
      </c>
      <c r="AB28" s="45">
        <f>MIN(V15:W59)*1.5</f>
        <v>-32.19919871951312</v>
      </c>
      <c r="AC28" s="45">
        <f>AB28</f>
        <v>-32.19919871951312</v>
      </c>
      <c r="AD28" s="40"/>
      <c r="AE28" s="40"/>
      <c r="AK28" s="41"/>
    </row>
    <row r="29" spans="1:37" s="2" customFormat="1" ht="13.8" x14ac:dyDescent="0.3">
      <c r="B29" s="1" t="s">
        <v>40</v>
      </c>
      <c r="C29" s="1" t="s">
        <v>39</v>
      </c>
      <c r="D29" s="1">
        <v>1</v>
      </c>
      <c r="F29" s="34">
        <f t="array" ref="F29:H31">MINVERSE(F25:H27)</f>
        <v>6.153846153846153E-4</v>
      </c>
      <c r="G29" s="34">
        <v>-1E-3</v>
      </c>
      <c r="H29" s="34">
        <v>3.8461538461538462E-4</v>
      </c>
      <c r="M29" s="15"/>
      <c r="N29" s="15"/>
      <c r="O29" s="15"/>
      <c r="P29" s="15"/>
      <c r="Q29" s="15"/>
      <c r="R29" s="16"/>
      <c r="S29" s="16"/>
      <c r="V29" s="32">
        <f t="shared" si="1"/>
        <v>1.4999999999999969</v>
      </c>
      <c r="W29" s="32">
        <f t="shared" si="0"/>
        <v>42.199615384615377</v>
      </c>
      <c r="X29" s="27"/>
      <c r="Y29"/>
      <c r="Z29"/>
    </row>
    <row r="30" spans="1:37" s="2" customFormat="1" ht="13.8" x14ac:dyDescent="0.3">
      <c r="B30" s="1" t="s">
        <v>42</v>
      </c>
      <c r="C30" s="1" t="s">
        <v>41</v>
      </c>
      <c r="D30" s="1">
        <v>1</v>
      </c>
      <c r="E30" s="1" t="s">
        <v>11</v>
      </c>
      <c r="F30" s="34">
        <v>-3.692307692307692E-2</v>
      </c>
      <c r="G30" s="34">
        <v>3.4999999999999996E-2</v>
      </c>
      <c r="H30" s="34">
        <v>1.9230769230769227E-3</v>
      </c>
      <c r="M30" s="15"/>
      <c r="N30" s="15"/>
      <c r="O30" s="15"/>
      <c r="P30" s="15"/>
      <c r="Q30" s="15"/>
      <c r="R30" s="16"/>
      <c r="S30" s="16"/>
      <c r="V30" s="32">
        <f t="shared" si="1"/>
        <v>3.4499999999999966</v>
      </c>
      <c r="W30" s="32">
        <f t="shared" si="0"/>
        <v>44.362465384615376</v>
      </c>
      <c r="AK30" s="41"/>
    </row>
    <row r="31" spans="1:37" s="2" customFormat="1" ht="13.8" x14ac:dyDescent="0.3">
      <c r="B31" s="1" t="s">
        <v>44</v>
      </c>
      <c r="C31" s="1" t="s">
        <v>43</v>
      </c>
      <c r="D31" s="1">
        <v>1</v>
      </c>
      <c r="F31" s="34">
        <v>0.30769230769230771</v>
      </c>
      <c r="G31" s="34">
        <v>0.75</v>
      </c>
      <c r="H31" s="34">
        <v>-5.7692307692307696E-2</v>
      </c>
      <c r="M31" s="15"/>
      <c r="N31" s="15"/>
      <c r="O31" s="15"/>
      <c r="P31" s="15"/>
      <c r="Q31" s="15"/>
      <c r="R31" s="16"/>
      <c r="S31" s="16"/>
      <c r="V31" s="32">
        <f t="shared" si="1"/>
        <v>5.3999999999999968</v>
      </c>
      <c r="W31" s="32">
        <f t="shared" si="0"/>
        <v>46.303015384615378</v>
      </c>
      <c r="X31" s="27"/>
      <c r="Y31"/>
      <c r="Z31"/>
      <c r="AK31" s="41"/>
    </row>
    <row r="32" spans="1:37" s="2" customFormat="1" ht="13.8" x14ac:dyDescent="0.3">
      <c r="A32" s="17"/>
      <c r="B32" s="17"/>
      <c r="K32" s="17"/>
      <c r="M32" s="15"/>
      <c r="N32" s="15"/>
      <c r="O32" s="15"/>
      <c r="P32" s="15"/>
      <c r="Q32" s="15"/>
      <c r="R32" s="16"/>
      <c r="S32" s="16"/>
      <c r="V32" s="32">
        <f t="shared" si="1"/>
        <v>7.349999999999997</v>
      </c>
      <c r="W32" s="32">
        <f t="shared" si="0"/>
        <v>48.021265384615376</v>
      </c>
      <c r="AF32"/>
      <c r="AG32"/>
    </row>
    <row r="33" spans="1:33" s="2" customFormat="1" ht="13.8" x14ac:dyDescent="0.3">
      <c r="A33" s="17"/>
      <c r="B33" s="17"/>
      <c r="C33" s="1" t="s">
        <v>45</v>
      </c>
      <c r="E33" s="32">
        <f>D16</f>
        <v>15</v>
      </c>
      <c r="G33" s="1" t="s">
        <v>36</v>
      </c>
      <c r="I33" s="33">
        <f t="array" ref="I33:I35">MMULT(F29:H31,E33:E35)</f>
        <v>-2.9230769230769234E-2</v>
      </c>
      <c r="K33" s="17"/>
      <c r="M33" s="15"/>
      <c r="N33" s="15"/>
      <c r="O33" s="15"/>
      <c r="P33" s="15"/>
      <c r="Q33" s="15"/>
      <c r="R33" s="16"/>
      <c r="S33" s="18"/>
      <c r="V33" s="32">
        <f t="shared" si="1"/>
        <v>9.2999999999999972</v>
      </c>
      <c r="W33" s="32">
        <f t="shared" si="0"/>
        <v>49.517215384615376</v>
      </c>
      <c r="X33" s="27"/>
      <c r="Y33"/>
      <c r="Z33"/>
      <c r="AF33"/>
      <c r="AG33"/>
    </row>
    <row r="34" spans="1:33" s="2" customFormat="1" ht="13.8" x14ac:dyDescent="0.3">
      <c r="A34" s="17"/>
      <c r="B34" s="17"/>
      <c r="C34" s="1" t="s">
        <v>46</v>
      </c>
      <c r="D34" s="1" t="s">
        <v>11</v>
      </c>
      <c r="E34" s="32">
        <f>D17</f>
        <v>50</v>
      </c>
      <c r="G34" s="29" t="s">
        <v>37</v>
      </c>
      <c r="H34" s="1" t="s">
        <v>11</v>
      </c>
      <c r="I34" s="34">
        <v>1.2538461538461536</v>
      </c>
      <c r="K34" s="17"/>
      <c r="M34" s="15"/>
      <c r="N34" s="15"/>
      <c r="O34" s="15"/>
      <c r="P34" s="15"/>
      <c r="Q34" s="15"/>
      <c r="R34" s="16"/>
      <c r="S34" s="16"/>
      <c r="U34" s="29"/>
      <c r="V34" s="32">
        <f t="shared" si="1"/>
        <v>11.249999999999996</v>
      </c>
      <c r="W34" s="32">
        <f t="shared" si="0"/>
        <v>50.790865384615373</v>
      </c>
      <c r="X34" s="63"/>
      <c r="AG34"/>
    </row>
    <row r="35" spans="1:33" s="2" customFormat="1" ht="13.8" x14ac:dyDescent="0.3">
      <c r="A35" s="17"/>
      <c r="B35" s="17"/>
      <c r="C35" s="1" t="s">
        <v>47</v>
      </c>
      <c r="E35" s="32">
        <f>D18</f>
        <v>30</v>
      </c>
      <c r="G35" s="29" t="s">
        <v>38</v>
      </c>
      <c r="H35" s="30"/>
      <c r="I35" s="34">
        <v>40.38461538461538</v>
      </c>
      <c r="K35" s="17"/>
      <c r="M35" s="15"/>
      <c r="N35" s="15"/>
      <c r="O35" s="15"/>
      <c r="P35" s="15"/>
      <c r="Q35" s="15"/>
      <c r="R35" s="16"/>
      <c r="S35" s="16"/>
      <c r="U35" s="29"/>
      <c r="V35" s="32">
        <f t="shared" si="1"/>
        <v>13.199999999999996</v>
      </c>
      <c r="W35" s="32">
        <f t="shared" si="0"/>
        <v>51.842215384615372</v>
      </c>
      <c r="X35" s="63"/>
      <c r="Y35"/>
      <c r="Z35"/>
      <c r="AG35"/>
    </row>
    <row r="36" spans="1:33" s="2" customFormat="1" ht="13.8" x14ac:dyDescent="0.3">
      <c r="A36" s="17"/>
      <c r="B36" s="27"/>
      <c r="C36" s="30"/>
      <c r="D36" s="30"/>
      <c r="E36" s="30"/>
      <c r="F36" s="30"/>
      <c r="G36" s="30"/>
      <c r="H36" s="30"/>
      <c r="I36" s="30"/>
      <c r="J36" s="30"/>
      <c r="M36" s="15"/>
      <c r="N36" s="15"/>
      <c r="O36" s="15"/>
      <c r="P36" s="15"/>
      <c r="Q36" s="15"/>
      <c r="R36" s="16"/>
      <c r="S36" s="16"/>
      <c r="U36" s="29"/>
      <c r="V36" s="32">
        <f t="shared" si="1"/>
        <v>15.149999999999995</v>
      </c>
      <c r="W36" s="32">
        <f t="shared" si="0"/>
        <v>52.671265384615374</v>
      </c>
      <c r="X36" s="29"/>
      <c r="AG36"/>
    </row>
    <row r="37" spans="1:33" s="2" customFormat="1" ht="13.8" x14ac:dyDescent="0.3">
      <c r="A37" s="17"/>
      <c r="B37" s="27"/>
      <c r="C37" s="30"/>
      <c r="D37" s="30"/>
      <c r="E37" s="30"/>
      <c r="F37" s="30"/>
      <c r="G37" s="30"/>
      <c r="H37" s="30"/>
      <c r="I37" s="30"/>
      <c r="J37" s="30"/>
      <c r="M37" s="15"/>
      <c r="N37" s="15"/>
      <c r="O37" s="15"/>
      <c r="P37" s="15"/>
      <c r="Q37" s="15"/>
      <c r="R37" s="16"/>
      <c r="S37" s="16"/>
      <c r="U37" s="29"/>
      <c r="V37" s="32">
        <f t="shared" si="1"/>
        <v>17.099999999999994</v>
      </c>
      <c r="W37" s="32">
        <f t="shared" si="0"/>
        <v>53.278015384615372</v>
      </c>
      <c r="X37" s="28"/>
      <c r="Y37"/>
      <c r="Z37"/>
      <c r="AG37"/>
    </row>
    <row r="38" spans="1:33" s="2" customFormat="1" ht="13.8" x14ac:dyDescent="0.3">
      <c r="A38" s="17"/>
      <c r="B38" s="27"/>
      <c r="C38" s="30"/>
      <c r="D38" s="30"/>
      <c r="E38" s="30"/>
      <c r="F38" s="30"/>
      <c r="G38" s="30"/>
      <c r="H38" s="30"/>
      <c r="I38" s="50" t="s">
        <v>62</v>
      </c>
      <c r="J38" s="30"/>
      <c r="M38" s="15"/>
      <c r="N38" s="15"/>
      <c r="O38" s="15"/>
      <c r="P38" s="15"/>
      <c r="Q38" s="15"/>
      <c r="R38" s="16"/>
      <c r="S38" s="16"/>
      <c r="U38" s="29"/>
      <c r="V38" s="32">
        <f t="shared" si="1"/>
        <v>19.049999999999994</v>
      </c>
      <c r="W38" s="32">
        <f t="shared" si="0"/>
        <v>53.662465384615373</v>
      </c>
      <c r="X38" s="28"/>
      <c r="AG38"/>
    </row>
    <row r="39" spans="1:33" s="2" customFormat="1" ht="13.8" x14ac:dyDescent="0.3">
      <c r="A39" s="17"/>
      <c r="B39" s="27"/>
      <c r="C39" s="30"/>
      <c r="D39" s="30"/>
      <c r="E39" s="30"/>
      <c r="F39" s="30"/>
      <c r="G39" s="30"/>
      <c r="H39" s="30"/>
      <c r="I39" s="30"/>
      <c r="J39" s="30"/>
      <c r="M39" s="15"/>
      <c r="N39" s="15"/>
      <c r="O39" s="15"/>
      <c r="P39" s="15"/>
      <c r="Q39" s="15"/>
      <c r="R39" s="16"/>
      <c r="S39" s="16"/>
      <c r="U39" s="29"/>
      <c r="V39" s="32">
        <f t="shared" si="1"/>
        <v>20.999999999999993</v>
      </c>
      <c r="W39" s="32">
        <f t="shared" si="0"/>
        <v>53.82461538461537</v>
      </c>
      <c r="X39" s="28"/>
      <c r="Y39"/>
      <c r="Z39"/>
      <c r="AG39"/>
    </row>
    <row r="40" spans="1:33" s="2" customFormat="1" ht="13.8" x14ac:dyDescent="0.3">
      <c r="A40" s="17"/>
      <c r="B40" s="30"/>
      <c r="C40" s="30"/>
      <c r="D40" s="30"/>
      <c r="E40" s="30"/>
      <c r="F40" s="30"/>
      <c r="G40" s="30"/>
      <c r="H40" s="30"/>
      <c r="I40" s="27" t="s">
        <v>12</v>
      </c>
      <c r="J40" s="48">
        <f>IF(ISERROR((-I34+(I34^2-4*I33*I35)^0.5)/(2*I33))=TRUE,"",(-I34+(I34^2-4*I33*I35)^0.5)/(2*I33))</f>
        <v>-21.466132479675412</v>
      </c>
      <c r="M40" s="15"/>
      <c r="N40" s="15"/>
      <c r="O40" s="15"/>
      <c r="P40" s="15"/>
      <c r="Q40" s="15"/>
      <c r="R40" s="16"/>
      <c r="S40" s="16"/>
      <c r="U40" s="29"/>
      <c r="V40" s="32">
        <f t="shared" si="1"/>
        <v>22.949999999999992</v>
      </c>
      <c r="W40" s="32">
        <f t="shared" si="0"/>
        <v>53.76446538461537</v>
      </c>
      <c r="X40" s="28"/>
      <c r="AG40"/>
    </row>
    <row r="41" spans="1:33" s="2" customFormat="1" ht="13.8" x14ac:dyDescent="0.3">
      <c r="A41" s="17"/>
      <c r="H41" s="30"/>
      <c r="I41" s="27" t="s">
        <v>12</v>
      </c>
      <c r="J41" s="48">
        <f>IF(ISERROR((-I34-(I34^2-4*I33*I35)^0.5)/(2*I33))=TRUE,"",(-I34-(I34^2-4*I33*I35)^0.5)/(2*I33))</f>
        <v>64.360869321780669</v>
      </c>
      <c r="M41" s="15"/>
      <c r="N41" s="15"/>
      <c r="O41" s="15"/>
      <c r="P41" s="15"/>
      <c r="Q41" s="15"/>
      <c r="R41" s="16"/>
      <c r="S41" s="16"/>
      <c r="U41" s="29"/>
      <c r="V41" s="32">
        <f t="shared" si="1"/>
        <v>24.899999999999991</v>
      </c>
      <c r="W41" s="32">
        <f t="shared" si="0"/>
        <v>53.48201538461538</v>
      </c>
      <c r="X41" s="28"/>
      <c r="AG41"/>
    </row>
    <row r="42" spans="1:33" s="2" customFormat="1" ht="13.8" x14ac:dyDescent="0.3">
      <c r="A42" s="17"/>
      <c r="M42" s="15"/>
      <c r="N42" s="15"/>
      <c r="O42" s="15"/>
      <c r="P42" s="15"/>
      <c r="Q42" s="15"/>
      <c r="R42" s="16"/>
      <c r="S42" s="16"/>
      <c r="U42" s="29"/>
      <c r="V42" s="32">
        <f t="shared" si="1"/>
        <v>26.849999999999991</v>
      </c>
      <c r="W42" s="32">
        <f t="shared" si="0"/>
        <v>52.977265384615379</v>
      </c>
      <c r="X42" s="28"/>
      <c r="AG42"/>
    </row>
    <row r="43" spans="1:33" s="2" customFormat="1" ht="13.8" x14ac:dyDescent="0.3">
      <c r="A43" s="17"/>
      <c r="E43" s="1"/>
      <c r="F43" s="1"/>
      <c r="G43" s="1"/>
      <c r="M43" s="15"/>
      <c r="N43" s="15"/>
      <c r="O43" s="15"/>
      <c r="P43" s="15"/>
      <c r="Q43" s="15"/>
      <c r="R43" s="16"/>
      <c r="S43" s="16"/>
      <c r="U43" s="29"/>
      <c r="V43" s="32">
        <f t="shared" si="1"/>
        <v>28.79999999999999</v>
      </c>
      <c r="W43" s="32">
        <f t="shared" si="0"/>
        <v>52.25021538461538</v>
      </c>
      <c r="X43" s="28"/>
      <c r="Y43"/>
      <c r="Z43"/>
      <c r="AG43"/>
    </row>
    <row r="44" spans="1:33" s="2" customFormat="1" ht="13.8" x14ac:dyDescent="0.3">
      <c r="M44" s="15"/>
      <c r="N44" s="15"/>
      <c r="O44" s="15"/>
      <c r="P44" s="15"/>
      <c r="Q44" s="15"/>
      <c r="R44" s="16"/>
      <c r="S44" s="16"/>
      <c r="U44" s="29"/>
      <c r="V44" s="32">
        <f t="shared" si="1"/>
        <v>30.749999999999989</v>
      </c>
      <c r="W44" s="32">
        <f t="shared" si="0"/>
        <v>51.300865384615378</v>
      </c>
      <c r="X44" s="28"/>
      <c r="Y44"/>
      <c r="Z44"/>
      <c r="AG44"/>
    </row>
    <row r="45" spans="1:33" s="2" customFormat="1" ht="13.8" x14ac:dyDescent="0.3">
      <c r="M45" s="15"/>
      <c r="N45" s="15"/>
      <c r="O45" s="15"/>
      <c r="P45" s="15"/>
      <c r="Q45" s="15"/>
      <c r="R45" s="16"/>
      <c r="S45" s="16"/>
      <c r="U45" s="29"/>
      <c r="V45" s="32">
        <f t="shared" si="1"/>
        <v>32.699999999999989</v>
      </c>
      <c r="W45" s="32">
        <f t="shared" si="0"/>
        <v>50.129215384615378</v>
      </c>
      <c r="X45" s="28"/>
      <c r="Y45"/>
      <c r="Z45"/>
      <c r="AG45"/>
    </row>
    <row r="46" spans="1:33" s="2" customFormat="1" ht="13.8" x14ac:dyDescent="0.3">
      <c r="M46" s="15"/>
      <c r="N46" s="15"/>
      <c r="O46" s="15"/>
      <c r="P46" s="15"/>
      <c r="Q46" s="15"/>
      <c r="R46" s="16"/>
      <c r="S46" s="16"/>
      <c r="U46" s="29"/>
      <c r="V46" s="32">
        <f t="shared" si="1"/>
        <v>34.649999999999991</v>
      </c>
      <c r="W46" s="32">
        <f t="shared" si="0"/>
        <v>48.735265384615367</v>
      </c>
      <c r="X46" s="28"/>
      <c r="Y46"/>
      <c r="Z46"/>
      <c r="AA46"/>
      <c r="AG46"/>
    </row>
    <row r="47" spans="1:33" s="2" customFormat="1" ht="13.8" x14ac:dyDescent="0.3">
      <c r="M47" s="15"/>
      <c r="N47" s="15"/>
      <c r="O47" s="15"/>
      <c r="P47" s="15"/>
      <c r="Q47" s="15"/>
      <c r="R47" s="16"/>
      <c r="S47" s="16"/>
      <c r="U47" s="29"/>
      <c r="V47" s="32">
        <f t="shared" si="1"/>
        <v>36.599999999999994</v>
      </c>
      <c r="W47" s="32">
        <f t="shared" si="0"/>
        <v>47.119015384615373</v>
      </c>
      <c r="X47" s="28"/>
      <c r="Y47"/>
      <c r="Z47"/>
      <c r="AA47"/>
      <c r="AB47"/>
      <c r="AC47"/>
      <c r="AG47"/>
    </row>
    <row r="48" spans="1:33" s="2" customFormat="1" ht="13.8" x14ac:dyDescent="0.3">
      <c r="M48" s="15"/>
      <c r="N48" s="15"/>
      <c r="O48" s="15"/>
      <c r="P48" s="15"/>
      <c r="Q48" s="15"/>
      <c r="R48" s="16"/>
      <c r="S48" s="16"/>
      <c r="U48" s="29"/>
      <c r="V48" s="32">
        <f t="shared" si="1"/>
        <v>38.549999999999997</v>
      </c>
      <c r="W48" s="32">
        <f t="shared" si="0"/>
        <v>45.280465384615368</v>
      </c>
      <c r="X48" s="28"/>
      <c r="Y48"/>
      <c r="Z48"/>
      <c r="AA48"/>
      <c r="AB48"/>
      <c r="AC48"/>
      <c r="AG48"/>
    </row>
    <row r="49" spans="1:33" s="2" customFormat="1" ht="13.8" x14ac:dyDescent="0.3">
      <c r="M49" s="15"/>
      <c r="N49" s="15"/>
      <c r="O49" s="15"/>
      <c r="P49" s="15"/>
      <c r="Q49" s="15"/>
      <c r="R49" s="16"/>
      <c r="S49" s="16"/>
      <c r="U49" s="29"/>
      <c r="V49" s="32">
        <f t="shared" si="1"/>
        <v>40.5</v>
      </c>
      <c r="W49" s="32">
        <f t="shared" si="0"/>
        <v>43.219615384615366</v>
      </c>
      <c r="X49" s="28"/>
      <c r="Y49"/>
      <c r="Z49"/>
      <c r="AA49"/>
      <c r="AB49"/>
      <c r="AC49"/>
      <c r="AG49"/>
    </row>
    <row r="50" spans="1:33" s="2" customFormat="1" ht="13.8" x14ac:dyDescent="0.3">
      <c r="M50" s="15"/>
      <c r="N50" s="15"/>
      <c r="O50" s="15"/>
      <c r="P50" s="15"/>
      <c r="Q50" s="15"/>
      <c r="R50" s="16"/>
      <c r="S50" s="16"/>
      <c r="U50" s="29"/>
      <c r="V50" s="32">
        <f t="shared" si="1"/>
        <v>42.45</v>
      </c>
      <c r="W50" s="32">
        <f t="shared" si="0"/>
        <v>40.93646538461536</v>
      </c>
      <c r="X50" s="28"/>
      <c r="Y50"/>
      <c r="Z50"/>
      <c r="AA50"/>
      <c r="AB50"/>
      <c r="AC50"/>
      <c r="AG50"/>
    </row>
    <row r="51" spans="1:33" s="2" customFormat="1" ht="13.8" x14ac:dyDescent="0.3">
      <c r="M51" s="15"/>
      <c r="N51" s="15"/>
      <c r="O51" s="15"/>
      <c r="P51" s="15"/>
      <c r="Q51" s="15"/>
      <c r="R51" s="16"/>
      <c r="S51" s="16"/>
      <c r="U51" s="29"/>
      <c r="V51" s="32">
        <f t="shared" si="1"/>
        <v>44.400000000000006</v>
      </c>
      <c r="W51" s="32">
        <f t="shared" si="0"/>
        <v>38.43101538461535</v>
      </c>
      <c r="X51" s="28"/>
      <c r="Y51"/>
      <c r="Z51"/>
      <c r="AA51"/>
      <c r="AB51"/>
      <c r="AC51"/>
      <c r="AG51"/>
    </row>
    <row r="52" spans="1:33" s="2" customFormat="1" ht="13.8" x14ac:dyDescent="0.3">
      <c r="M52" s="15"/>
      <c r="N52" s="15"/>
      <c r="O52" s="15"/>
      <c r="P52" s="15"/>
      <c r="Q52" s="15"/>
      <c r="R52" s="16"/>
      <c r="S52" s="16"/>
      <c r="U52" s="29"/>
      <c r="V52" s="32">
        <f t="shared" si="1"/>
        <v>46.350000000000009</v>
      </c>
      <c r="W52" s="32">
        <f t="shared" si="0"/>
        <v>35.703265384615356</v>
      </c>
      <c r="X52" s="28"/>
    </row>
    <row r="53" spans="1:33" s="2" customFormat="1" ht="13.8" x14ac:dyDescent="0.3">
      <c r="M53" s="15"/>
      <c r="N53" s="15"/>
      <c r="O53" s="15"/>
      <c r="P53" s="15"/>
      <c r="Q53" s="15"/>
      <c r="R53" s="16"/>
      <c r="S53" s="16"/>
      <c r="U53" s="29"/>
      <c r="V53" s="32">
        <f t="shared" si="1"/>
        <v>48.300000000000011</v>
      </c>
      <c r="W53" s="32">
        <f t="shared" si="0"/>
        <v>32.753215384615331</v>
      </c>
      <c r="X53" s="28"/>
    </row>
    <row r="54" spans="1:33" s="2" customFormat="1" ht="13.8" x14ac:dyDescent="0.3">
      <c r="M54" s="15"/>
      <c r="N54" s="15"/>
      <c r="O54" s="15"/>
      <c r="P54" s="15"/>
      <c r="Q54" s="15"/>
      <c r="R54" s="16"/>
      <c r="S54" s="16"/>
      <c r="U54" s="29"/>
      <c r="V54" s="32">
        <f t="shared" si="1"/>
        <v>50.250000000000014</v>
      </c>
      <c r="W54" s="32">
        <f t="shared" si="0"/>
        <v>29.580865384615336</v>
      </c>
      <c r="X54" s="28"/>
    </row>
    <row r="55" spans="1:33" s="2" customFormat="1" ht="13.8" x14ac:dyDescent="0.3">
      <c r="M55" s="15"/>
      <c r="N55" s="15"/>
      <c r="O55" s="15"/>
      <c r="P55" s="15"/>
      <c r="Q55" s="15"/>
      <c r="R55" s="16"/>
      <c r="S55" s="16"/>
      <c r="U55" s="29"/>
      <c r="V55" s="32">
        <f t="shared" si="1"/>
        <v>52.200000000000017</v>
      </c>
      <c r="W55" s="32">
        <f t="shared" si="0"/>
        <v>26.186215384615316</v>
      </c>
      <c r="X55" s="28"/>
    </row>
    <row r="56" spans="1:33" s="2" customFormat="1" ht="13.8" x14ac:dyDescent="0.3">
      <c r="M56" s="15"/>
      <c r="N56" s="15"/>
      <c r="O56" s="15"/>
      <c r="P56" s="15"/>
      <c r="Q56" s="15"/>
      <c r="R56" s="16"/>
      <c r="S56" s="16"/>
      <c r="U56" s="29"/>
      <c r="V56" s="32">
        <f t="shared" si="1"/>
        <v>54.15000000000002</v>
      </c>
      <c r="W56" s="32">
        <f t="shared" si="0"/>
        <v>22.569265384615328</v>
      </c>
    </row>
    <row r="57" spans="1:33" s="2" customFormat="1" ht="13.8" x14ac:dyDescent="0.3">
      <c r="M57" s="15"/>
      <c r="N57" s="15"/>
      <c r="O57" s="15"/>
      <c r="P57" s="15"/>
      <c r="Q57" s="15"/>
      <c r="R57" s="16"/>
      <c r="S57" s="16"/>
      <c r="U57" s="29"/>
      <c r="V57" s="32">
        <f t="shared" si="1"/>
        <v>56.100000000000023</v>
      </c>
      <c r="W57" s="32">
        <f t="shared" si="0"/>
        <v>18.730015384615292</v>
      </c>
      <c r="X57" s="28"/>
    </row>
    <row r="58" spans="1:33" s="2" customFormat="1" ht="13.8" x14ac:dyDescent="0.3">
      <c r="M58" s="15"/>
      <c r="N58" s="15"/>
      <c r="O58" s="15"/>
      <c r="P58" s="15"/>
      <c r="Q58" s="15"/>
      <c r="R58" s="16"/>
      <c r="S58" s="16"/>
      <c r="V58" s="32">
        <f t="shared" si="1"/>
        <v>58.050000000000026</v>
      </c>
      <c r="W58" s="32">
        <f t="shared" si="0"/>
        <v>14.668465384615295</v>
      </c>
    </row>
    <row r="59" spans="1:33" s="2" customFormat="1" x14ac:dyDescent="0.3">
      <c r="C59" s="12"/>
      <c r="D59" s="3" t="s">
        <v>59</v>
      </c>
      <c r="E59" s="47" t="str">
        <f>ROUND(I33,4)&amp;"x² + "&amp;ROUND(I34,4)&amp;"x + "&amp;ROUND(I35,4)</f>
        <v>-0.0292x² + 1.2538x + 40.3846</v>
      </c>
      <c r="F59" s="12"/>
      <c r="M59" s="15"/>
      <c r="N59" s="15"/>
      <c r="O59" s="15"/>
      <c r="P59" s="15"/>
      <c r="Q59" s="15"/>
      <c r="R59" s="16"/>
      <c r="S59" s="16"/>
      <c r="V59" s="28">
        <f>MAX(C16:C18)*1.2</f>
        <v>60</v>
      </c>
      <c r="W59" s="32">
        <f t="shared" si="0"/>
        <v>10.384615384615351</v>
      </c>
    </row>
    <row r="60" spans="1:33" s="2" customFormat="1" ht="13.8" x14ac:dyDescent="0.3">
      <c r="A60" s="17"/>
      <c r="B60" s="17"/>
      <c r="C60" s="17"/>
      <c r="D60" s="17"/>
      <c r="E60" s="17"/>
      <c r="F60" s="17"/>
      <c r="G60" s="17"/>
      <c r="H60" s="17"/>
      <c r="I60" s="17"/>
      <c r="J60" s="17"/>
      <c r="K60" s="17"/>
      <c r="M60" s="15"/>
      <c r="N60" s="15"/>
      <c r="O60" s="15"/>
      <c r="P60" s="15"/>
      <c r="Q60" s="15"/>
      <c r="R60" s="16"/>
      <c r="S60" s="16"/>
      <c r="X60" s="28"/>
    </row>
  </sheetData>
  <mergeCells count="1">
    <mergeCell ref="X34:X35"/>
  </mergeCells>
  <pageMargins left="0.47244094488188981" right="0.23622047244094491" top="0.31496062992125984" bottom="0.82677165354330717" header="0.31496062992125984" footer="0.47244094488188981"/>
  <pageSetup orientation="portrait" r:id="rId1"/>
  <headerFooter alignWithMargins="0">
    <oddFooter>&amp;C&amp;"Arial,Bold"ABBOTT AEROSPACE INC. PROPRIETARY INFORMATION&amp;"Arial,Regular"
Subject to restrictions on the cover or first page</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PURPOSE</vt:lpstr>
      <vt:lpstr>PURPOSE!Print_Area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2013-06-12T17:10:54Z</cp:lastPrinted>
  <dcterms:created xsi:type="dcterms:W3CDTF">1996-10-14T23:33:28Z</dcterms:created>
  <dcterms:modified xsi:type="dcterms:W3CDTF">2016-03-08T03:01:17Z</dcterms:modified>
  <cp:category>Engineering Spreadsheets</cp:category>
</cp:coreProperties>
</file>