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12" windowWidth="14016" windowHeight="11916" activeTab="1"/>
  </bookViews>
  <sheets>
    <sheet name="READ ME" sheetId="7" r:id="rId1"/>
    <sheet name="Cross Section" sheetId="4" r:id="rId2"/>
  </sheets>
  <externalReferences>
    <externalReference r:id="rId3"/>
  </externalReferences>
  <definedNames>
    <definedName name="_xlnm.Print_Area" localSheetId="1">'Cross Section'!$A$8:$K$62</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Y17" i="4" l="1"/>
  <c r="Y16" i="4"/>
  <c r="AC18" i="4"/>
  <c r="AC19" i="4" s="1"/>
  <c r="AC37" i="4"/>
  <c r="C48" i="4"/>
  <c r="G42" i="4"/>
  <c r="AV34" i="4"/>
  <c r="G38" i="4"/>
  <c r="AR34" i="4"/>
  <c r="C42" i="4"/>
  <c r="C41" i="4"/>
  <c r="C40" i="4"/>
  <c r="C39" i="4"/>
  <c r="AD17" i="4" s="1"/>
  <c r="AE17" i="4" s="1"/>
  <c r="C38" i="4"/>
  <c r="X15" i="4" s="1"/>
  <c r="C37" i="4"/>
  <c r="X18" i="4" s="1"/>
  <c r="C36" i="4"/>
  <c r="H48" i="4" s="1"/>
  <c r="AR25" i="4"/>
  <c r="AV49" i="4"/>
  <c r="AR49" i="4"/>
  <c r="AU44" i="4"/>
  <c r="AR44" i="4"/>
  <c r="AR29" i="4"/>
  <c r="AR28" i="4"/>
  <c r="AI19" i="4"/>
  <c r="AV48" i="4"/>
  <c r="AV33" i="4"/>
  <c r="AU42" i="4"/>
  <c r="AR48" i="4"/>
  <c r="AR24" i="4"/>
  <c r="AR43" i="4"/>
  <c r="G37" i="4"/>
  <c r="AR42" i="4"/>
  <c r="G40" i="4"/>
  <c r="AV32" i="4"/>
  <c r="AR23" i="4"/>
  <c r="AR32" i="4"/>
  <c r="AR47" i="4"/>
  <c r="AR33" i="4"/>
  <c r="AV47" i="4"/>
  <c r="G41" i="4"/>
  <c r="AU43" i="4"/>
  <c r="G36" i="4"/>
  <c r="X16" i="4" l="1"/>
  <c r="AD37" i="4"/>
  <c r="AE37" i="4" s="1"/>
  <c r="AD18" i="4"/>
  <c r="AE18" i="4" s="1"/>
  <c r="X14" i="4"/>
  <c r="X17" i="4"/>
  <c r="AC20" i="4"/>
  <c r="AD19" i="4"/>
  <c r="AE19" i="4" s="1"/>
  <c r="AR54" i="4"/>
  <c r="AV54" i="4"/>
  <c r="AY34" i="4"/>
  <c r="AR39" i="4"/>
  <c r="AV39" i="4"/>
  <c r="AR37" i="4"/>
  <c r="AR38" i="4"/>
  <c r="AY32" i="4"/>
  <c r="AV53" i="4"/>
  <c r="AR52" i="4"/>
  <c r="AV52" i="4"/>
  <c r="AR53" i="4"/>
  <c r="AV38" i="4"/>
  <c r="AV37" i="4"/>
  <c r="AY33" i="4"/>
  <c r="AC21" i="4" l="1"/>
  <c r="AD20" i="4"/>
  <c r="AE20" i="4" s="1"/>
  <c r="AC22" i="4" l="1"/>
  <c r="AD21" i="4"/>
  <c r="AE21" i="4" s="1"/>
  <c r="AC23" i="4" l="1"/>
  <c r="AD22" i="4"/>
  <c r="AE22" i="4" s="1"/>
  <c r="AC24" i="4" l="1"/>
  <c r="AD23" i="4"/>
  <c r="AE23" i="4" s="1"/>
  <c r="AC25" i="4" l="1"/>
  <c r="AD24" i="4"/>
  <c r="AE24" i="4" s="1"/>
  <c r="AC26" i="4" l="1"/>
  <c r="AD25" i="4"/>
  <c r="AE25" i="4" s="1"/>
  <c r="AC27" i="4" l="1"/>
  <c r="AD26" i="4"/>
  <c r="AE26" i="4" s="1"/>
  <c r="AC28" i="4" l="1"/>
  <c r="AD27" i="4"/>
  <c r="AE27" i="4" s="1"/>
  <c r="AC29" i="4" l="1"/>
  <c r="AD28" i="4"/>
  <c r="AE28" i="4" s="1"/>
  <c r="AC30" i="4" l="1"/>
  <c r="AD29" i="4"/>
  <c r="AE29" i="4" s="1"/>
  <c r="AC31" i="4" l="1"/>
  <c r="AD30" i="4"/>
  <c r="AE30" i="4" s="1"/>
  <c r="AC32" i="4" l="1"/>
  <c r="AD31" i="4"/>
  <c r="AE31" i="4" s="1"/>
  <c r="AC33" i="4" l="1"/>
  <c r="AD32" i="4"/>
  <c r="AE32" i="4" s="1"/>
  <c r="AC34" i="4" l="1"/>
  <c r="AD33" i="4"/>
  <c r="AE33" i="4" s="1"/>
  <c r="AC35" i="4" l="1"/>
  <c r="AD34" i="4"/>
  <c r="AE34" i="4" s="1"/>
  <c r="AC36" i="4" l="1"/>
  <c r="AD36" i="4" s="1"/>
  <c r="AE36" i="4" s="1"/>
  <c r="AD35" i="4"/>
  <c r="AE35" i="4" s="1"/>
  <c r="AJ20" i="4" l="1"/>
  <c r="AJ21" i="4"/>
  <c r="AF40" i="4"/>
  <c r="H46" i="4"/>
  <c r="H47" i="4"/>
  <c r="C12" i="7" l="1"/>
  <c r="B12" i="4" l="1"/>
  <c r="F11" i="4"/>
  <c r="L10" i="4"/>
  <c r="F10" i="4"/>
  <c r="J9" i="4"/>
  <c r="F9" i="4"/>
  <c r="J8" i="4"/>
  <c r="F8" i="4"/>
  <c r="X7" i="4"/>
  <c r="X6" i="4"/>
  <c r="X5" i="4"/>
  <c r="X4" i="4"/>
  <c r="X3" i="4"/>
  <c r="X2" i="4"/>
  <c r="X1" i="4"/>
  <c r="G1" i="4" s="1"/>
  <c r="J10" i="4" l="1"/>
  <c r="AI20" i="4" l="1"/>
  <c r="AI31" i="4" l="1"/>
  <c r="AB18" i="4"/>
  <c r="AB16" i="4"/>
  <c r="AB17" i="4"/>
  <c r="AB19" i="4" l="1"/>
  <c r="AB28" i="4"/>
  <c r="C47" i="4"/>
  <c r="C46" i="4"/>
  <c r="AB29" i="4" l="1"/>
  <c r="AB20" i="4"/>
  <c r="AB30" i="4" l="1"/>
  <c r="AB21" i="4"/>
  <c r="AB22" i="4" l="1"/>
  <c r="AB31" i="4"/>
  <c r="AB32" i="4" l="1"/>
  <c r="AB23" i="4"/>
  <c r="AB24" i="4" l="1"/>
  <c r="AB33" i="4"/>
  <c r="AB34" i="4" l="1"/>
  <c r="AB25" i="4"/>
  <c r="AB26" i="4" l="1"/>
  <c r="AB35" i="4"/>
  <c r="AB36" i="4" l="1"/>
  <c r="AI21" i="4" l="1"/>
  <c r="AI22" i="4" s="1"/>
  <c r="AC38" i="4"/>
  <c r="AB38" i="4" s="1"/>
  <c r="AB37" i="4"/>
  <c r="AE40" i="4" l="1"/>
  <c r="AK19" i="4" l="1"/>
  <c r="AL19" i="4" s="1"/>
  <c r="AK22" i="4"/>
  <c r="AL22" i="4" s="1"/>
  <c r="AK20" i="4"/>
  <c r="AL20" i="4" s="1"/>
  <c r="AK21" i="4"/>
  <c r="AL21" i="4" s="1"/>
  <c r="AF17" i="4"/>
  <c r="AG17" i="4" s="1"/>
  <c r="AF27" i="4"/>
  <c r="AG27" i="4" s="1"/>
  <c r="AF19" i="4"/>
  <c r="AG19" i="4" s="1"/>
  <c r="AJ28" i="4"/>
  <c r="AF18" i="4"/>
  <c r="AG18" i="4" s="1"/>
  <c r="AF20" i="4"/>
  <c r="AG20" i="4" s="1"/>
  <c r="AF28" i="4"/>
  <c r="AG28" i="4" s="1"/>
  <c r="AF29" i="4"/>
  <c r="AG29" i="4" s="1"/>
  <c r="AF21" i="4"/>
  <c r="AG21" i="4" s="1"/>
  <c r="AF30" i="4"/>
  <c r="AG30" i="4" s="1"/>
  <c r="AF31" i="4"/>
  <c r="AG31" i="4" s="1"/>
  <c r="AF22" i="4"/>
  <c r="AG22" i="4" s="1"/>
  <c r="AF23" i="4"/>
  <c r="AG23" i="4" s="1"/>
  <c r="AF32" i="4"/>
  <c r="AG32" i="4" s="1"/>
  <c r="AF33" i="4"/>
  <c r="AG33" i="4" s="1"/>
  <c r="AF24" i="4"/>
  <c r="AG24" i="4" s="1"/>
  <c r="AF25" i="4"/>
  <c r="AG25" i="4" s="1"/>
  <c r="AF34" i="4"/>
  <c r="AG34" i="4" s="1"/>
  <c r="AF35" i="4"/>
  <c r="AG35" i="4" s="1"/>
  <c r="AF26" i="4"/>
  <c r="AG26" i="4" s="1"/>
  <c r="AF36" i="4"/>
  <c r="AG36" i="4" s="1"/>
  <c r="AF37" i="4"/>
  <c r="AG37" i="4" s="1"/>
  <c r="AJ31" i="4" l="1"/>
</calcChain>
</file>

<file path=xl/sharedStrings.xml><?xml version="1.0" encoding="utf-8"?>
<sst xmlns="http://schemas.openxmlformats.org/spreadsheetml/2006/main" count="184" uniqueCount="107">
  <si>
    <t>Author:</t>
  </si>
  <si>
    <t>Check:</t>
  </si>
  <si>
    <t>Report:</t>
  </si>
  <si>
    <t>Date:</t>
  </si>
  <si>
    <t>Revision:</t>
  </si>
  <si>
    <t>Section:</t>
  </si>
  <si>
    <t>Document Number:</t>
  </si>
  <si>
    <t>Revision Level :</t>
  </si>
  <si>
    <t>Page:</t>
  </si>
  <si>
    <t>Total Height (y) =</t>
  </si>
  <si>
    <t>in</t>
  </si>
  <si>
    <t>Total Width (x) =</t>
  </si>
  <si>
    <t>R. Abbott</t>
  </si>
  <si>
    <t>IR</t>
  </si>
  <si>
    <t xml:space="preserve"> </t>
  </si>
  <si>
    <t>General Properties</t>
  </si>
  <si>
    <t>in²</t>
  </si>
  <si>
    <t>Area Moment of Intertia</t>
  </si>
  <si>
    <t>in⁴</t>
  </si>
  <si>
    <t>lb</t>
  </si>
  <si>
    <t>Section Properties About Centroidal Axis Parallel to Original Axis</t>
  </si>
  <si>
    <t>A =</t>
  </si>
  <si>
    <r>
      <t>ẋ</t>
    </r>
    <r>
      <rPr>
        <vertAlign val="subscript"/>
        <sz val="10"/>
        <rFont val="Calibri"/>
        <family val="2"/>
        <scheme val="minor"/>
      </rPr>
      <t>left</t>
    </r>
    <r>
      <rPr>
        <sz val="10"/>
        <rFont val="Calibri"/>
        <family val="2"/>
        <scheme val="minor"/>
      </rPr>
      <t xml:space="preserve"> =</t>
    </r>
  </si>
  <si>
    <r>
      <t>ẋ</t>
    </r>
    <r>
      <rPr>
        <vertAlign val="subscript"/>
        <sz val="10"/>
        <rFont val="Calibri"/>
        <family val="2"/>
        <scheme val="minor"/>
      </rPr>
      <t>right</t>
    </r>
    <r>
      <rPr>
        <sz val="10"/>
        <rFont val="Calibri"/>
        <family val="2"/>
        <scheme val="minor"/>
      </rPr>
      <t xml:space="preserve"> =</t>
    </r>
  </si>
  <si>
    <r>
      <t>ẏ</t>
    </r>
    <r>
      <rPr>
        <vertAlign val="subscript"/>
        <sz val="10"/>
        <rFont val="Calibri"/>
        <family val="2"/>
        <scheme val="minor"/>
      </rPr>
      <t>upper</t>
    </r>
    <r>
      <rPr>
        <sz val="10"/>
        <rFont val="Calibri"/>
        <family val="2"/>
        <scheme val="minor"/>
      </rPr>
      <t xml:space="preserve"> =</t>
    </r>
  </si>
  <si>
    <r>
      <t>ẏ</t>
    </r>
    <r>
      <rPr>
        <vertAlign val="subscript"/>
        <sz val="10"/>
        <rFont val="Calibri"/>
        <family val="2"/>
        <scheme val="minor"/>
      </rPr>
      <t>lower</t>
    </r>
    <r>
      <rPr>
        <sz val="10"/>
        <rFont val="Calibri"/>
        <family val="2"/>
        <scheme val="minor"/>
      </rPr>
      <t xml:space="preserve"> =</t>
    </r>
  </si>
  <si>
    <r>
      <t>I</t>
    </r>
    <r>
      <rPr>
        <vertAlign val="subscript"/>
        <sz val="10"/>
        <rFont val="Calibri"/>
        <family val="2"/>
        <scheme val="minor"/>
      </rPr>
      <t>x</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</si>
  <si>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</si>
  <si>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</si>
  <si>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</si>
  <si>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</si>
  <si>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</si>
  <si>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</si>
  <si>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</si>
  <si>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</si>
  <si>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</si>
  <si>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</si>
  <si>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</si>
  <si>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</si>
  <si>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</si>
  <si>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</si>
  <si>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</si>
  <si>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</si>
  <si>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</si>
  <si>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</si>
  <si>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</si>
  <si>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</si>
  <si>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</si>
  <si>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</si>
  <si>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</si>
  <si>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</si>
  <si>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</si>
  <si>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</si>
  <si>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</si>
  <si>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</si>
  <si>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</si>
  <si>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</si>
  <si>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</si>
  <si>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</si>
  <si>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</si>
  <si>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</si>
  <si>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</si>
  <si>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</si>
  <si>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</si>
  <si>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</si>
  <si>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</si>
  <si>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</si>
  <si>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</si>
  <si>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d =</t>
  </si>
  <si>
    <t>b =</t>
  </si>
  <si>
    <t>Stresses in Web</t>
  </si>
  <si>
    <t>Maximum Stressin Web Position</t>
  </si>
  <si>
    <t>Maximum Stress in Web Value</t>
  </si>
  <si>
    <t>Results</t>
  </si>
  <si>
    <r>
      <t>τ</t>
    </r>
    <r>
      <rPr>
        <vertAlign val="subscript"/>
        <sz val="10"/>
        <rFont val="Calibri"/>
        <family val="2"/>
        <scheme val="minor"/>
      </rPr>
      <t>max</t>
    </r>
    <r>
      <rPr>
        <sz val="10"/>
        <rFont val="Calibri"/>
        <family val="2"/>
        <scheme val="minor"/>
      </rPr>
      <t xml:space="preserve"> =</t>
    </r>
  </si>
  <si>
    <t>V =</t>
  </si>
  <si>
    <t>psi</t>
  </si>
  <si>
    <r>
      <t>τ</t>
    </r>
    <r>
      <rPr>
        <vertAlign val="subscript"/>
        <sz val="10"/>
        <rFont val="Calibri"/>
        <family val="2"/>
        <scheme val="minor"/>
      </rPr>
      <t>av</t>
    </r>
    <r>
      <rPr>
        <sz val="10"/>
        <rFont val="Calibri"/>
        <family val="2"/>
        <scheme val="minor"/>
      </rPr>
      <t xml:space="preserve"> =</t>
    </r>
  </si>
  <si>
    <t>=</t>
  </si>
  <si>
    <t>in³</t>
  </si>
  <si>
    <t>Calculated Shear Stress Distribution</t>
  </si>
  <si>
    <t>Average Shear Stress</t>
  </si>
  <si>
    <t>Centroids</t>
  </si>
  <si>
    <t>Second Moment of Area</t>
  </si>
  <si>
    <t>Iₓ =</t>
  </si>
  <si>
    <t>Iᵧ =</t>
  </si>
  <si>
    <r>
      <t>I</t>
    </r>
    <r>
      <rPr>
        <vertAlign val="subscript"/>
        <sz val="10"/>
        <rFont val="Calibri"/>
        <family val="2"/>
        <scheme val="minor"/>
      </rPr>
      <t>z</t>
    </r>
    <r>
      <rPr>
        <sz val="10"/>
        <rFont val="Calibri"/>
        <family val="2"/>
        <scheme val="minor"/>
      </rPr>
      <t xml:space="preserve"> =</t>
    </r>
  </si>
  <si>
    <t>Radius of Gyration</t>
  </si>
  <si>
    <t>ρₓ =</t>
  </si>
  <si>
    <t>ρᵧ =</t>
  </si>
  <si>
    <t>First Moment of Area</t>
  </si>
  <si>
    <t>Sₓ =</t>
  </si>
  <si>
    <t>Plastic Bending Shape Factor</t>
  </si>
  <si>
    <t>Maximum Section Shear Stress</t>
  </si>
  <si>
    <t>Average Web Shear Stress</t>
  </si>
  <si>
    <t>STRESS ANALYSIS - SHEAR STRESS IN A RECTANGULAR BAR</t>
  </si>
  <si>
    <t>Rectangle</t>
  </si>
  <si>
    <t>Area</t>
  </si>
  <si>
    <r>
      <t>y</t>
    </r>
    <r>
      <rPr>
        <vertAlign val="subscript"/>
        <sz val="10"/>
        <rFont val="Calibri"/>
        <family val="2"/>
        <scheme val="minor"/>
      </rPr>
      <t>c</t>
    </r>
    <r>
      <rPr>
        <sz val="10"/>
        <rFont val="Calibri"/>
        <family val="2"/>
        <scheme val="minor"/>
      </rPr>
      <t xml:space="preserve"> =</t>
    </r>
  </si>
  <si>
    <r>
      <t>x</t>
    </r>
    <r>
      <rPr>
        <vertAlign val="subscript"/>
        <sz val="10"/>
        <rFont val="Calibri"/>
        <family val="2"/>
        <scheme val="minor"/>
      </rPr>
      <t>c</t>
    </r>
    <r>
      <rPr>
        <sz val="10"/>
        <rFont val="Calibri"/>
        <family val="2"/>
        <scheme val="minor"/>
      </rPr>
      <t xml:space="preserve"> =</t>
    </r>
  </si>
  <si>
    <t>Sᵧ =</t>
  </si>
  <si>
    <t>First Moment of Area of Shape above Neutral Axis</t>
  </si>
  <si>
    <t>Qₓ =</t>
  </si>
  <si>
    <t>Qᵧ =</t>
  </si>
  <si>
    <t>kₓ =</t>
  </si>
  <si>
    <t>kᵧ =</t>
  </si>
  <si>
    <t>AA-SM-041-014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</si>
</sst>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quot;$&quot;#,##0\ ;\(&quot;$&quot;#,##0\)"/>
  </numFmts>
  <fonts count="24" x14ac:knownFonts="1">
    <font>
      <sz val="10"/>
      <color theme="1"/>
      <name val="Arial"/>
      <family val="2"/>
    </font>
    <font>
      <sz val="10"/>
      <name val="Arial"/>
      <family val="2"/>
    </font>
    <font>
      <sz val="10"/>
      <color indexed="24"/>
      <name val="Arial"/>
      <family val="2"/>
    </font>
    <font>
      <sz val="10"/>
      <color indexed="8"/>
      <name val="Arial"/>
      <family val="2"/>
    </font>
    <font>
      <sz val="12"/>
      <name val="Calibri"/>
      <family val="2"/>
      <scheme val="minor"/>
    </font>
    <font>
      <b/>
      <sz val="12"/>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FF"/>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8"/>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
      <sz val="10"/>
      <color theme="1"/>
      <name val="Arial"/>
      <family val="2"/>
    </font>
    <font>
      <i/>
      <sz val="10"/>
      <name val="Calibri"/>
      <family val="2"/>
      <scheme val="minor"/>
    </font>
    <font>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4">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0"/>
    <xf numFmtId="9" fontId="21" fillId="0" borderId="0" applyFont="0" applyFill="0" applyBorder="0" applyAlignment="0" applyProtection="0"/>
  </cellStyleXfs>
  <cellXfs count="127">
    <xf numFmtId="0" fontId="0" fillId="0" borderId="0" xfId="0"/>
    <xf numFmtId="0" fontId="4" fillId="0" borderId="0" xfId="1" applyFont="1"/>
    <xf numFmtId="0" fontId="6" fillId="0" borderId="0" xfId="1" applyFont="1"/>
    <xf numFmtId="0" fontId="6" fillId="0" borderId="2" xfId="1" applyFont="1" applyBorder="1" applyAlignment="1">
      <alignment horizontal="center"/>
    </xf>
    <xf numFmtId="0" fontId="6" fillId="0" borderId="0" xfId="1" applyFont="1" applyAlignment="1">
      <alignment horizontal="right"/>
    </xf>
    <xf numFmtId="0" fontId="6" fillId="0" borderId="0" xfId="1" applyFont="1" applyAlignment="1">
      <alignment horizontal="center"/>
    </xf>
    <xf numFmtId="0" fontId="6" fillId="0" borderId="0" xfId="1" applyFont="1" applyProtection="1">
      <protection locked="0"/>
    </xf>
    <xf numFmtId="0" fontId="6" fillId="0" borderId="0" xfId="1" applyFont="1" applyBorder="1" applyAlignment="1" applyProtection="1">
      <alignment horizontal="center"/>
      <protection locked="0"/>
    </xf>
    <xf numFmtId="0" fontId="6" fillId="0" borderId="0" xfId="1" applyFont="1" applyAlignment="1" applyProtection="1">
      <alignment horizontal="center"/>
      <protection locked="0"/>
    </xf>
    <xf numFmtId="165" fontId="9" fillId="0" borderId="0" xfId="1" applyNumberFormat="1" applyFont="1" applyBorder="1" applyAlignment="1" applyProtection="1">
      <alignment horizontal="center"/>
      <protection locked="0"/>
    </xf>
    <xf numFmtId="2" fontId="6" fillId="0" borderId="0" xfId="1" applyNumberFormat="1" applyFont="1" applyAlignment="1">
      <alignment horizontal="center"/>
    </xf>
    <xf numFmtId="0" fontId="6" fillId="0" borderId="0" xfId="1" applyFont="1" applyBorder="1" applyProtection="1">
      <protection locked="0"/>
    </xf>
    <xf numFmtId="0" fontId="6" fillId="0" borderId="0" xfId="1" applyFont="1" applyBorder="1" applyAlignment="1">
      <alignment horizontal="right"/>
    </xf>
    <xf numFmtId="0" fontId="6" fillId="0" borderId="0" xfId="1" applyFont="1" applyBorder="1" applyAlignment="1" applyProtection="1">
      <alignment horizontal="right"/>
      <protection locked="0"/>
    </xf>
    <xf numFmtId="166" fontId="6" fillId="0" borderId="0" xfId="1" applyNumberFormat="1" applyFont="1" applyBorder="1" applyAlignment="1" applyProtection="1">
      <alignment horizontal="right"/>
      <protection locked="0"/>
    </xf>
    <xf numFmtId="0" fontId="8" fillId="0" borderId="0" xfId="0" applyFont="1" applyFill="1" applyBorder="1" applyAlignment="1" applyProtection="1">
      <protection locked="0"/>
    </xf>
    <xf numFmtId="166" fontId="8" fillId="0" borderId="0" xfId="1" applyNumberFormat="1" applyFont="1" applyBorder="1" applyAlignment="1" applyProtection="1">
      <alignment horizontal="center"/>
      <protection locked="0"/>
    </xf>
    <xf numFmtId="165" fontId="6" fillId="0" borderId="0" xfId="1" applyNumberFormat="1" applyFont="1"/>
    <xf numFmtId="0" fontId="6" fillId="0" borderId="0" xfId="0" applyFont="1" applyBorder="1" applyProtection="1">
      <protection locked="0"/>
    </xf>
    <xf numFmtId="0" fontId="8" fillId="0" borderId="0" xfId="0" applyFont="1" applyBorder="1" applyProtection="1">
      <protection locked="0"/>
    </xf>
    <xf numFmtId="0" fontId="6" fillId="0" borderId="0" xfId="0" applyFont="1" applyProtection="1">
      <protection locked="0"/>
    </xf>
    <xf numFmtId="0" fontId="6" fillId="0" borderId="0" xfId="1" applyFont="1" applyBorder="1"/>
    <xf numFmtId="0" fontId="6" fillId="0" borderId="0" xfId="0" applyFont="1" applyBorder="1" applyAlignment="1" applyProtection="1">
      <alignment horizontal="right" vertical="center"/>
      <protection locked="0"/>
    </xf>
    <xf numFmtId="165" fontId="6" fillId="0" borderId="0" xfId="0" applyNumberFormat="1" applyFont="1" applyBorder="1" applyProtection="1">
      <protection locked="0"/>
    </xf>
    <xf numFmtId="0" fontId="6" fillId="0" borderId="0"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3" xfId="1" applyFont="1" applyBorder="1" applyAlignment="1">
      <alignment horizontal="center"/>
    </xf>
    <xf numFmtId="165" fontId="6" fillId="0" borderId="0" xfId="1" applyNumberFormat="1" applyFont="1" applyBorder="1" applyProtection="1">
      <protection locked="0"/>
    </xf>
    <xf numFmtId="0" fontId="6" fillId="0" borderId="2" xfId="1" applyFont="1" applyBorder="1"/>
    <xf numFmtId="1" fontId="6" fillId="0" borderId="2" xfId="1" applyNumberFormat="1" applyFont="1" applyBorder="1" applyAlignment="1">
      <alignment horizontal="center"/>
    </xf>
    <xf numFmtId="0" fontId="6" fillId="0" borderId="0" xfId="0" applyFont="1" applyAlignment="1" applyProtection="1">
      <alignment horizontal="right" vertical="center"/>
      <protection locked="0"/>
    </xf>
    <xf numFmtId="165" fontId="6" fillId="0" borderId="0" xfId="0" applyNumberFormat="1" applyFont="1" applyBorder="1" applyAlignment="1" applyProtection="1">
      <alignment horizontal="right" vertical="center"/>
      <protection locked="0"/>
    </xf>
    <xf numFmtId="0" fontId="6" fillId="0" borderId="0" xfId="0" applyFont="1" applyBorder="1" applyAlignment="1" applyProtection="1">
      <alignment horizontal="right"/>
      <protection locked="0"/>
    </xf>
    <xf numFmtId="0" fontId="7" fillId="0" borderId="0" xfId="0" applyFont="1" applyBorder="1"/>
    <xf numFmtId="0" fontId="6" fillId="0" borderId="0" xfId="6" applyFont="1" applyProtection="1">
      <protection locked="0"/>
    </xf>
    <xf numFmtId="0" fontId="6" fillId="0" borderId="0" xfId="6" applyFont="1" applyAlignment="1" applyProtection="1">
      <alignment horizontal="right"/>
      <protection locked="0"/>
    </xf>
    <xf numFmtId="0" fontId="11" fillId="0" borderId="0" xfId="6" applyFont="1" applyProtection="1">
      <protection locked="0"/>
    </xf>
    <xf numFmtId="0" fontId="11" fillId="0" borderId="0" xfId="6" applyFont="1" applyAlignment="1" applyProtection="1">
      <alignment horizontal="left"/>
      <protection locked="0"/>
    </xf>
    <xf numFmtId="0" fontId="6" fillId="0" borderId="0" xfId="6" applyFont="1"/>
    <xf numFmtId="0" fontId="6" fillId="0" borderId="1" xfId="6" applyFont="1" applyBorder="1" applyAlignment="1">
      <alignment horizontal="center"/>
    </xf>
    <xf numFmtId="0" fontId="6" fillId="0" borderId="0" xfId="6" applyFont="1" applyAlignment="1">
      <alignment horizontal="right"/>
    </xf>
    <xf numFmtId="0" fontId="8" fillId="0" borderId="0" xfId="6" applyFont="1" applyAlignment="1">
      <alignment horizontal="left"/>
    </xf>
    <xf numFmtId="0" fontId="6" fillId="0" borderId="2" xfId="6" applyFont="1" applyBorder="1" applyAlignment="1">
      <alignment horizontal="center"/>
    </xf>
    <xf numFmtId="14" fontId="11" fillId="0" borderId="0" xfId="6" quotePrefix="1" applyNumberFormat="1" applyFont="1" applyProtection="1">
      <protection locked="0"/>
    </xf>
    <xf numFmtId="0" fontId="6" fillId="0" borderId="2" xfId="8" applyFont="1" applyBorder="1" applyAlignment="1">
      <alignment horizontal="center"/>
    </xf>
    <xf numFmtId="1" fontId="6" fillId="0" borderId="2" xfId="8" applyNumberFormat="1" applyFont="1" applyBorder="1" applyAlignment="1">
      <alignment horizontal="center"/>
    </xf>
    <xf numFmtId="0" fontId="12" fillId="0" borderId="0" xfId="6" applyFont="1" applyAlignment="1" applyProtection="1">
      <alignment horizontal="left"/>
      <protection locked="0"/>
    </xf>
    <xf numFmtId="0" fontId="6" fillId="0" borderId="0" xfId="8" applyFont="1"/>
    <xf numFmtId="0" fontId="8" fillId="0" borderId="0" xfId="6" applyFont="1"/>
    <xf numFmtId="0" fontId="8" fillId="0" borderId="0" xfId="6" quotePrefix="1" applyFont="1" applyAlignment="1">
      <alignment vertical="center"/>
    </xf>
    <xf numFmtId="0" fontId="8" fillId="0" borderId="0" xfId="6" applyFont="1" applyAlignment="1">
      <alignment vertical="center"/>
    </xf>
    <xf numFmtId="0" fontId="6" fillId="0" borderId="0" xfId="6" applyFont="1" applyAlignment="1">
      <alignment horizontal="center"/>
    </xf>
    <xf numFmtId="0" fontId="8" fillId="0" borderId="0" xfId="6" applyFont="1" applyAlignment="1">
      <alignment horizontal="right"/>
    </xf>
    <xf numFmtId="0" fontId="4" fillId="0" borderId="0" xfId="6" applyFont="1"/>
    <xf numFmtId="0" fontId="5" fillId="0" borderId="0" xfId="6" applyFont="1"/>
    <xf numFmtId="0" fontId="13" fillId="0" borderId="0" xfId="6" applyFont="1"/>
    <xf numFmtId="0" fontId="6" fillId="0" borderId="0" xfId="6" applyFont="1" applyBorder="1" applyAlignment="1"/>
    <xf numFmtId="0" fontId="13" fillId="0" borderId="0" xfId="6" applyFont="1" applyBorder="1" applyAlignment="1"/>
    <xf numFmtId="0" fontId="6" fillId="0" borderId="4" xfId="6" applyFont="1" applyBorder="1" applyAlignment="1">
      <alignment horizontal="center"/>
    </xf>
    <xf numFmtId="0" fontId="6" fillId="0" borderId="1" xfId="6" applyFont="1" applyBorder="1"/>
    <xf numFmtId="0" fontId="6" fillId="0" borderId="5" xfId="6" applyFont="1" applyBorder="1" applyAlignment="1">
      <alignment horizontal="center"/>
    </xf>
    <xf numFmtId="0" fontId="6" fillId="0" borderId="2" xfId="6" applyFont="1" applyBorder="1"/>
    <xf numFmtId="1" fontId="6" fillId="0" borderId="5" xfId="8" applyNumberFormat="1" applyFont="1" applyBorder="1" applyAlignment="1">
      <alignment horizontal="center"/>
    </xf>
    <xf numFmtId="0" fontId="6" fillId="0" borderId="2" xfId="0" applyFont="1" applyBorder="1" applyProtection="1"/>
    <xf numFmtId="0" fontId="6" fillId="0" borderId="0" xfId="0" applyFont="1" applyBorder="1" applyProtection="1"/>
    <xf numFmtId="0" fontId="15" fillId="0" borderId="0" xfId="0" applyFont="1" applyBorder="1" applyProtection="1"/>
    <xf numFmtId="0" fontId="6" fillId="0" borderId="2" xfId="0" applyFont="1" applyBorder="1" applyAlignment="1" applyProtection="1"/>
    <xf numFmtId="0" fontId="6" fillId="0" borderId="0" xfId="0" applyFont="1" applyBorder="1" applyAlignment="1" applyProtection="1"/>
    <xf numFmtId="0" fontId="15" fillId="0" borderId="0" xfId="0" applyFont="1" applyBorder="1" applyAlignment="1" applyProtection="1"/>
    <xf numFmtId="0" fontId="6" fillId="0" borderId="0" xfId="0" applyFont="1" applyProtection="1"/>
    <xf numFmtId="0" fontId="15" fillId="0" borderId="0" xfId="0" applyFont="1" applyProtection="1"/>
    <xf numFmtId="0" fontId="8" fillId="0" borderId="0" xfId="1" applyFont="1"/>
    <xf numFmtId="0" fontId="6" fillId="0" borderId="0" xfId="0" applyFont="1" applyAlignment="1">
      <alignment horizontal="center"/>
    </xf>
    <xf numFmtId="1" fontId="8" fillId="0" borderId="0" xfId="0" applyNumberFormat="1" applyFont="1" applyBorder="1" applyAlignment="1" applyProtection="1">
      <alignment horizontal="right"/>
      <protection locked="0"/>
    </xf>
    <xf numFmtId="0" fontId="8" fillId="0" borderId="0" xfId="0" applyFont="1" applyAlignment="1">
      <alignment horizontal="center"/>
    </xf>
    <xf numFmtId="0" fontId="16" fillId="0" borderId="0" xfId="0" applyFont="1" applyAlignment="1">
      <alignment horizontal="center"/>
    </xf>
    <xf numFmtId="0" fontId="6" fillId="0" borderId="0" xfId="6" applyFont="1" applyBorder="1" applyAlignment="1">
      <alignment horizontal="center"/>
    </xf>
    <xf numFmtId="0" fontId="6" fillId="0" borderId="0" xfId="6" applyFont="1" applyBorder="1"/>
    <xf numFmtId="0" fontId="6" fillId="0" borderId="0" xfId="6" applyFont="1" applyBorder="1" applyAlignment="1">
      <alignment horizontal="right"/>
    </xf>
    <xf numFmtId="0" fontId="8" fillId="0" borderId="0" xfId="6" applyFont="1" applyBorder="1" applyAlignment="1">
      <alignment horizontal="left"/>
    </xf>
    <xf numFmtId="0" fontId="6" fillId="0" borderId="0" xfId="8" applyFont="1" applyBorder="1" applyAlignment="1">
      <alignment horizontal="center"/>
    </xf>
    <xf numFmtId="1" fontId="6" fillId="0" borderId="0" xfId="8" applyNumberFormat="1" applyFont="1" applyBorder="1" applyAlignment="1">
      <alignment horizontal="center"/>
    </xf>
    <xf numFmtId="0" fontId="4" fillId="0" borderId="0" xfId="6" applyFont="1" applyBorder="1" applyAlignment="1">
      <alignment horizontal="center"/>
    </xf>
    <xf numFmtId="0" fontId="4" fillId="0" borderId="0" xfId="6" applyFont="1" applyBorder="1"/>
    <xf numFmtId="164" fontId="6" fillId="0" borderId="0" xfId="8" applyNumberFormat="1" applyFont="1" applyBorder="1" applyAlignment="1">
      <alignment horizontal="center"/>
    </xf>
    <xf numFmtId="0" fontId="17" fillId="0" borderId="0" xfId="9" applyFont="1" applyBorder="1" applyAlignment="1" applyProtection="1">
      <alignment horizontal="center"/>
      <protection locked="0"/>
    </xf>
    <xf numFmtId="0" fontId="6" fillId="0" borderId="0" xfId="6" applyFont="1" applyBorder="1" applyAlignment="1">
      <alignment horizontal="left" vertical="top" wrapText="1"/>
    </xf>
    <xf numFmtId="0" fontId="14" fillId="0" borderId="0" xfId="10" applyBorder="1" applyAlignment="1" applyProtection="1">
      <alignment horizontal="center"/>
    </xf>
    <xf numFmtId="0" fontId="14" fillId="0" borderId="0" xfId="10" applyFont="1" applyBorder="1" applyAlignment="1" applyProtection="1">
      <alignment horizontal="center"/>
    </xf>
    <xf numFmtId="0" fontId="18" fillId="0" borderId="0" xfId="11" applyFont="1" applyBorder="1" applyAlignment="1" applyProtection="1">
      <alignment horizontal="center"/>
    </xf>
    <xf numFmtId="0" fontId="20" fillId="0" borderId="0" xfId="12"/>
    <xf numFmtId="0" fontId="19" fillId="0" borderId="0" xfId="11" applyBorder="1" applyAlignment="1">
      <alignment horizontal="center"/>
    </xf>
    <xf numFmtId="2" fontId="6" fillId="0" borderId="0" xfId="1" applyNumberFormat="1" applyFont="1"/>
    <xf numFmtId="2" fontId="9" fillId="0" borderId="0" xfId="1" applyNumberFormat="1" applyFont="1" applyBorder="1"/>
    <xf numFmtId="0" fontId="6" fillId="0" borderId="0" xfId="0" applyFont="1" applyBorder="1" applyAlignment="1" applyProtection="1">
      <alignment horizontal="left" vertical="center"/>
      <protection locked="0"/>
    </xf>
    <xf numFmtId="164" fontId="6" fillId="0" borderId="0" xfId="1" applyNumberFormat="1" applyFont="1"/>
    <xf numFmtId="164" fontId="6" fillId="0" borderId="0" xfId="1" applyNumberFormat="1" applyFont="1" applyBorder="1"/>
    <xf numFmtId="164" fontId="8" fillId="0" borderId="0" xfId="1" applyNumberFormat="1" applyFont="1" applyBorder="1" applyProtection="1">
      <protection locked="0"/>
    </xf>
    <xf numFmtId="164" fontId="8" fillId="0" borderId="0" xfId="1" applyNumberFormat="1" applyFont="1"/>
    <xf numFmtId="9" fontId="8" fillId="0" borderId="0" xfId="13" applyFont="1" applyBorder="1" applyProtection="1">
      <protection locked="0"/>
    </xf>
    <xf numFmtId="0" fontId="6" fillId="0" borderId="0" xfId="1" applyFont="1" applyAlignment="1">
      <alignment horizontal="left" indent="1"/>
    </xf>
    <xf numFmtId="165" fontId="6" fillId="0" borderId="0" xfId="1" applyNumberFormat="1" applyFont="1" applyBorder="1"/>
    <xf numFmtId="165" fontId="7" fillId="0" borderId="0" xfId="0" applyNumberFormat="1" applyFont="1" applyBorder="1"/>
    <xf numFmtId="0" fontId="22" fillId="0" borderId="0" xfId="0" applyFont="1" applyAlignment="1">
      <alignment horizontal="left"/>
    </xf>
    <xf numFmtId="0" fontId="6" fillId="0" borderId="0" xfId="1" applyFont="1" applyBorder="1" applyAlignment="1">
      <alignment horizontal="center"/>
    </xf>
    <xf numFmtId="0" fontId="6" fillId="0" borderId="0" xfId="0" applyFont="1" applyAlignment="1" applyProtection="1">
      <alignment horizontal="right"/>
      <protection locked="0"/>
    </xf>
    <xf numFmtId="0" fontId="6" fillId="0" borderId="0" xfId="0" applyFont="1"/>
    <xf numFmtId="164" fontId="23" fillId="0" borderId="0" xfId="0" applyNumberFormat="1" applyFont="1" applyAlignment="1" applyProtection="1">
      <alignment horizontal="right" vertical="center"/>
      <protection locked="0"/>
    </xf>
    <xf numFmtId="0" fontId="6" fillId="0" borderId="0" xfId="0" applyFont="1" applyAlignment="1">
      <alignment horizontal="right"/>
    </xf>
    <xf numFmtId="164" fontId="9" fillId="0" borderId="0" xfId="0" applyNumberFormat="1" applyFont="1"/>
    <xf numFmtId="165" fontId="6" fillId="0" borderId="0" xfId="0" applyNumberFormat="1" applyFont="1"/>
    <xf numFmtId="0" fontId="8" fillId="0" borderId="0" xfId="0" applyFont="1"/>
    <xf numFmtId="165" fontId="6" fillId="0" borderId="0" xfId="0" applyNumberFormat="1" applyFont="1" applyAlignment="1" applyProtection="1">
      <alignment horizontal="right" vertical="center"/>
      <protection locked="0"/>
    </xf>
    <xf numFmtId="165" fontId="6" fillId="0" borderId="0" xfId="0" applyNumberFormat="1" applyFont="1" applyAlignment="1" applyProtection="1">
      <alignment vertical="center"/>
      <protection locked="0"/>
    </xf>
    <xf numFmtId="0" fontId="8" fillId="0" borderId="0" xfId="0" applyFont="1" applyAlignment="1" applyProtection="1">
      <alignment horizontal="left" vertical="center"/>
      <protection locked="0"/>
    </xf>
    <xf numFmtId="2" fontId="6" fillId="0" borderId="0" xfId="0" applyNumberFormat="1" applyFont="1"/>
    <xf numFmtId="166" fontId="6" fillId="0" borderId="0" xfId="0" applyNumberFormat="1" applyFont="1" applyProtection="1"/>
    <xf numFmtId="165" fontId="6" fillId="0" borderId="0" xfId="0" applyNumberFormat="1" applyFont="1" applyProtection="1"/>
    <xf numFmtId="0" fontId="8" fillId="0" borderId="0" xfId="0" applyFont="1" applyAlignment="1">
      <alignment horizontal="right"/>
    </xf>
    <xf numFmtId="1" fontId="6" fillId="0" borderId="0" xfId="0" applyNumberFormat="1" applyFont="1" applyAlignment="1" applyProtection="1">
      <alignment horizontal="right" vertical="center"/>
      <protection locked="0"/>
    </xf>
    <xf numFmtId="164" fontId="6" fillId="0" borderId="0" xfId="0" applyNumberFormat="1" applyFont="1"/>
    <xf numFmtId="164" fontId="6" fillId="0" borderId="0" xfId="0" applyNumberFormat="1" applyFont="1" applyAlignment="1" applyProtection="1">
      <alignment horizontal="right" vertical="center"/>
      <protection locked="0"/>
    </xf>
    <xf numFmtId="1" fontId="6" fillId="0" borderId="0" xfId="0" applyNumberFormat="1" applyFont="1"/>
    <xf numFmtId="164" fontId="6" fillId="0" borderId="0" xfId="0" applyNumberFormat="1" applyFont="1" applyAlignment="1">
      <alignment horizontal="right"/>
    </xf>
    <xf numFmtId="0" fontId="6" fillId="0" borderId="0" xfId="6" applyFont="1" applyBorder="1" applyAlignment="1">
      <alignment horizontal="left" vertical="top" wrapText="1"/>
    </xf>
    <xf numFmtId="0" fontId="6" fillId="0" borderId="0" xfId="6" applyFont="1" applyBorder="1" applyAlignment="1">
      <alignment horizontal="left" wrapText="1"/>
    </xf>
    <xf numFmtId="0" fontId="14" fillId="0" borderId="0" xfId="10" applyBorder="1" applyAlignment="1" applyProtection="1">
      <alignment horizontal="center"/>
    </xf>
  </cellXfs>
  <cellStyles count="14">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 name="Percent" xfId="13"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60870518187686E-2"/>
          <c:y val="6.3893973053630676E-2"/>
          <c:w val="0.84356276723350399"/>
          <c:h val="0.82909318117513908"/>
        </c:manualLayout>
      </c:layout>
      <c:scatterChart>
        <c:scatterStyle val="lineMarker"/>
        <c:varyColors val="0"/>
        <c:ser>
          <c:idx val="0"/>
          <c:order val="0"/>
          <c:spPr>
            <a:ln w="19050">
              <a:solidFill>
                <a:srgbClr val="000000"/>
              </a:solidFill>
            </a:ln>
          </c:spPr>
          <c:marker>
            <c:symbol val="none"/>
          </c:marker>
          <c:xVal>
            <c:numRef>
              <c:f>'Cross Section'!$X$14:$X$50</c:f>
              <c:numCache>
                <c:formatCode>0.000</c:formatCode>
                <c:ptCount val="37"/>
                <c:pt idx="0">
                  <c:v>-1.5</c:v>
                </c:pt>
                <c:pt idx="1">
                  <c:v>1.5</c:v>
                </c:pt>
                <c:pt idx="2">
                  <c:v>1.5</c:v>
                </c:pt>
                <c:pt idx="3">
                  <c:v>-1.5</c:v>
                </c:pt>
                <c:pt idx="4">
                  <c:v>-1.5</c:v>
                </c:pt>
              </c:numCache>
            </c:numRef>
          </c:xVal>
          <c:yVal>
            <c:numRef>
              <c:f>'Cross Section'!$Y$14:$Y$50</c:f>
              <c:numCache>
                <c:formatCode>0.0000</c:formatCode>
                <c:ptCount val="37"/>
                <c:pt idx="0">
                  <c:v>0</c:v>
                </c:pt>
                <c:pt idx="1">
                  <c:v>0</c:v>
                </c:pt>
                <c:pt idx="2">
                  <c:v>5</c:v>
                </c:pt>
                <c:pt idx="3">
                  <c:v>5</c:v>
                </c:pt>
                <c:pt idx="4">
                  <c:v>0</c:v>
                </c:pt>
              </c:numCache>
            </c:numRef>
          </c:yVal>
          <c:smooth val="0"/>
          <c:extLst>
            <c:ext xmlns:c16="http://schemas.microsoft.com/office/drawing/2014/chart" uri="{C3380CC4-5D6E-409C-BE32-E72D297353CC}">
              <c16:uniqueId val="{00000000-ECF5-47D6-B459-6682083C66A8}"/>
            </c:ext>
          </c:extLst>
        </c:ser>
        <c:ser>
          <c:idx val="11"/>
          <c:order val="1"/>
          <c:spPr>
            <a:ln w="19050">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73D-4A71-A99F-B7AFD367D136}"/>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3D-4A71-A99F-B7AFD367D136}"/>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3D-4A71-A99F-B7AFD367D136}"/>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3D-4A71-A99F-B7AFD367D136}"/>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3D-4A71-A99F-B7AFD367D136}"/>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3D-4A71-A99F-B7AFD367D136}"/>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73D-4A71-A99F-B7AFD367D136}"/>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3D-4A71-A99F-B7AFD367D136}"/>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3D-4A71-A99F-B7AFD367D136}"/>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3D-4A71-A99F-B7AFD367D136}"/>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3D-4A71-A99F-B7AFD367D136}"/>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3D-4A71-A99F-B7AFD367D136}"/>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3D-4A71-A99F-B7AFD367D136}"/>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73D-4A71-A99F-B7AFD367D136}"/>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73D-4A71-A99F-B7AFD367D136}"/>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73D-4A71-A99F-B7AFD367D136}"/>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73D-4A71-A99F-B7AFD367D136}"/>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73D-4A71-A99F-B7AFD367D136}"/>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73D-4A71-A99F-B7AFD367D136}"/>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73D-4A71-A99F-B7AFD367D136}"/>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73D-4A71-A99F-B7AFD367D136}"/>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73D-4A71-A99F-B7AFD367D136}"/>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73D-4A71-A99F-B7AFD367D136}"/>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73D-4A71-A99F-B7AFD367D136}"/>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73D-4A71-A99F-B7AFD367D13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'Cross Section'!$AG$16:$AG$38</c:f>
              <c:numCache>
                <c:formatCode>General</c:formatCode>
                <c:ptCount val="23"/>
                <c:pt idx="1">
                  <c:v>0</c:v>
                </c:pt>
                <c:pt idx="2">
                  <c:v>0.57000000000000006</c:v>
                </c:pt>
                <c:pt idx="3">
                  <c:v>1.08</c:v>
                </c:pt>
                <c:pt idx="4">
                  <c:v>1.53</c:v>
                </c:pt>
                <c:pt idx="5">
                  <c:v>1.92</c:v>
                </c:pt>
                <c:pt idx="6">
                  <c:v>2.25</c:v>
                </c:pt>
                <c:pt idx="7">
                  <c:v>2.52</c:v>
                </c:pt>
                <c:pt idx="8">
                  <c:v>2.73</c:v>
                </c:pt>
                <c:pt idx="9">
                  <c:v>2.88</c:v>
                </c:pt>
                <c:pt idx="10">
                  <c:v>2.9699999999999998</c:v>
                </c:pt>
                <c:pt idx="11">
                  <c:v>3</c:v>
                </c:pt>
                <c:pt idx="12">
                  <c:v>2.9699999999999998</c:v>
                </c:pt>
                <c:pt idx="13">
                  <c:v>2.88</c:v>
                </c:pt>
                <c:pt idx="14">
                  <c:v>2.73</c:v>
                </c:pt>
                <c:pt idx="15">
                  <c:v>2.52</c:v>
                </c:pt>
                <c:pt idx="16">
                  <c:v>2.25</c:v>
                </c:pt>
                <c:pt idx="17">
                  <c:v>1.92</c:v>
                </c:pt>
                <c:pt idx="18">
                  <c:v>1.53</c:v>
                </c:pt>
                <c:pt idx="19">
                  <c:v>1.08</c:v>
                </c:pt>
                <c:pt idx="20">
                  <c:v>0.57000000000000006</c:v>
                </c:pt>
                <c:pt idx="21">
                  <c:v>0</c:v>
                </c:pt>
                <c:pt idx="22">
                  <c:v>0</c:v>
                </c:pt>
              </c:numCache>
            </c:numRef>
          </c:xVal>
          <c:yVal>
            <c:numRef>
              <c:f>'Cross Section'!$AC$16:$AC$38</c:f>
              <c:numCache>
                <c:formatCode>0.000</c:formatCode>
                <c:ptCount val="23"/>
                <c:pt idx="0">
                  <c:v>0</c:v>
                </c:pt>
                <c:pt idx="1">
                  <c:v>0</c:v>
                </c:pt>
                <c:pt idx="2">
                  <c:v>0.25</c:v>
                </c:pt>
                <c:pt idx="3">
                  <c:v>0.5</c:v>
                </c:pt>
                <c:pt idx="4">
                  <c:v>0.75</c:v>
                </c:pt>
                <c:pt idx="5">
                  <c:v>1</c:v>
                </c:pt>
                <c:pt idx="6">
                  <c:v>1.25</c:v>
                </c:pt>
                <c:pt idx="7">
                  <c:v>1.5</c:v>
                </c:pt>
                <c:pt idx="8">
                  <c:v>1.75</c:v>
                </c:pt>
                <c:pt idx="9">
                  <c:v>2</c:v>
                </c:pt>
                <c:pt idx="10">
                  <c:v>2.25</c:v>
                </c:pt>
                <c:pt idx="11">
                  <c:v>2.5</c:v>
                </c:pt>
                <c:pt idx="12">
                  <c:v>2.75</c:v>
                </c:pt>
                <c:pt idx="13">
                  <c:v>3</c:v>
                </c:pt>
                <c:pt idx="14">
                  <c:v>3.25</c:v>
                </c:pt>
                <c:pt idx="15">
                  <c:v>3.5</c:v>
                </c:pt>
                <c:pt idx="16">
                  <c:v>3.75</c:v>
                </c:pt>
                <c:pt idx="17">
                  <c:v>4</c:v>
                </c:pt>
                <c:pt idx="18">
                  <c:v>4.25</c:v>
                </c:pt>
                <c:pt idx="19">
                  <c:v>4.5</c:v>
                </c:pt>
                <c:pt idx="20">
                  <c:v>4.75</c:v>
                </c:pt>
                <c:pt idx="21">
                  <c:v>5</c:v>
                </c:pt>
                <c:pt idx="22">
                  <c:v>5</c:v>
                </c:pt>
              </c:numCache>
            </c:numRef>
          </c:yVal>
          <c:smooth val="0"/>
          <c:extLst>
            <c:ext xmlns:c16="http://schemas.microsoft.com/office/drawing/2014/chart" uri="{C3380CC4-5D6E-409C-BE32-E72D297353CC}">
              <c16:uniqueId val="{00000001-073D-4A71-A99F-B7AFD367D136}"/>
            </c:ext>
          </c:extLst>
        </c:ser>
        <c:ser>
          <c:idx val="12"/>
          <c:order val="2"/>
          <c:marker>
            <c:symbol val="circle"/>
            <c:size val="5"/>
            <c:spPr>
              <a:solidFill>
                <a:srgbClr val="FF0000"/>
              </a:solidFill>
              <a:ln>
                <a:solidFill>
                  <a:srgbClr val="FF0000"/>
                </a:solidFill>
              </a:ln>
            </c:spPr>
          </c:marker>
          <c:dLbls>
            <c:dLbl>
              <c:idx val="0"/>
              <c:tx>
                <c:rich>
                  <a:bodyPr/>
                  <a:lstStyle/>
                  <a:p>
                    <a:fld id="{65CFC67F-70DC-4F79-BB23-9D216774240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073D-4A71-A99F-B7AFD367D136}"/>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'Cross Section'!$AJ$31</c:f>
              <c:numCache>
                <c:formatCode>General</c:formatCode>
                <c:ptCount val="1"/>
                <c:pt idx="0">
                  <c:v>3</c:v>
                </c:pt>
              </c:numCache>
            </c:numRef>
          </c:xVal>
          <c:yVal>
            <c:numRef>
              <c:f>'Cross Section'!$AI$31</c:f>
              <c:numCache>
                <c:formatCode>0.000</c:formatCode>
                <c:ptCount val="1"/>
                <c:pt idx="0">
                  <c:v>2.5</c:v>
                </c:pt>
              </c:numCache>
            </c:numRef>
          </c:yVal>
          <c:smooth val="0"/>
          <c:extLst>
            <c:ext xmlns:c15="http://schemas.microsoft.com/office/drawing/2012/chart" uri="{02D57815-91ED-43cb-92C2-25804820EDAC}">
              <c15:datalabelsRange>
                <c15:f>'Cross Section'!$AJ$28</c15:f>
                <c15:dlblRangeCache>
                  <c:ptCount val="1"/>
                  <c:pt idx="0">
                    <c:v>1000 psi</c:v>
                  </c:pt>
                </c15:dlblRangeCache>
              </c15:datalabelsRange>
            </c:ext>
            <c:ext xmlns:c16="http://schemas.microsoft.com/office/drawing/2014/chart" uri="{C3380CC4-5D6E-409C-BE32-E72D297353CC}">
              <c16:uniqueId val="{00000004-073D-4A71-A99F-B7AFD367D136}"/>
            </c:ext>
          </c:extLst>
        </c:ser>
        <c:ser>
          <c:idx val="13"/>
          <c:order val="3"/>
          <c:spPr>
            <a:ln w="19050">
              <a:solidFill>
                <a:srgbClr val="00B050"/>
              </a:solidFill>
              <a:prstDash val="dash"/>
            </a:ln>
          </c:spPr>
          <c:marker>
            <c:symbol val="none"/>
          </c:marker>
          <c:xVal>
            <c:numRef>
              <c:f>'Cross Section'!$AL$19:$AL$22</c:f>
              <c:numCache>
                <c:formatCode>General</c:formatCode>
                <c:ptCount val="4"/>
                <c:pt idx="0">
                  <c:v>0</c:v>
                </c:pt>
                <c:pt idx="1">
                  <c:v>2</c:v>
                </c:pt>
                <c:pt idx="2">
                  <c:v>2</c:v>
                </c:pt>
                <c:pt idx="3">
                  <c:v>0</c:v>
                </c:pt>
              </c:numCache>
            </c:numRef>
          </c:xVal>
          <c:yVal>
            <c:numRef>
              <c:f>'Cross Section'!$AI$19:$AI$22</c:f>
              <c:numCache>
                <c:formatCode>0.000</c:formatCode>
                <c:ptCount val="4"/>
                <c:pt idx="0">
                  <c:v>0</c:v>
                </c:pt>
                <c:pt idx="1">
                  <c:v>0</c:v>
                </c:pt>
                <c:pt idx="2">
                  <c:v>5</c:v>
                </c:pt>
                <c:pt idx="3">
                  <c:v>5</c:v>
                </c:pt>
              </c:numCache>
            </c:numRef>
          </c:yVal>
          <c:smooth val="0"/>
          <c:extLst>
            <c:ext xmlns:c16="http://schemas.microsoft.com/office/drawing/2014/chart" uri="{C3380CC4-5D6E-409C-BE32-E72D297353CC}">
              <c16:uniqueId val="{00000000-D7A9-4DDA-88EB-8AE2161BB6B7}"/>
            </c:ext>
          </c:extLst>
        </c:ser>
        <c:dLbls>
          <c:showLegendKey val="0"/>
          <c:showVal val="0"/>
          <c:showCatName val="0"/>
          <c:showSerName val="0"/>
          <c:showPercent val="0"/>
          <c:showBubbleSize val="0"/>
        </c:dLbls>
        <c:axId val="540102080"/>
        <c:axId val="540104040"/>
      </c:scatterChart>
      <c:valAx>
        <c:axId val="540102080"/>
        <c:scaling>
          <c:orientation val="minMax"/>
          <c:max val="4"/>
          <c:min val="-4"/>
        </c:scaling>
        <c:delete val="0"/>
        <c:axPos val="b"/>
        <c:numFmt formatCode="0.0" sourceLinked="0"/>
        <c:majorTickMark val="out"/>
        <c:minorTickMark val="none"/>
        <c:tickLblPos val="nextTo"/>
        <c:spPr>
          <a:ln>
            <a:solidFill>
              <a:schemeClr val="tx1"/>
            </a:solidFill>
          </a:ln>
        </c:spPr>
        <c:crossAx val="540104040"/>
        <c:crosses val="autoZero"/>
        <c:crossBetween val="midCat"/>
      </c:valAx>
      <c:valAx>
        <c:axId val="540104040"/>
        <c:scaling>
          <c:orientation val="minMax"/>
          <c:max val="6"/>
          <c:min val="0"/>
        </c:scaling>
        <c:delete val="0"/>
        <c:axPos val="l"/>
        <c:numFmt formatCode="#,##0.0" sourceLinked="0"/>
        <c:majorTickMark val="out"/>
        <c:minorTickMark val="none"/>
        <c:tickLblPos val="nextTo"/>
        <c:spPr>
          <a:ln>
            <a:solidFill>
              <a:sysClr val="windowText" lastClr="000000"/>
            </a:solidFill>
          </a:ln>
        </c:spPr>
        <c:crossAx val="540102080"/>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493059</xdr:colOff>
      <xdr:row>14</xdr:row>
      <xdr:rowOff>97972</xdr:rowOff>
    </xdr:from>
    <xdr:to>
      <xdr:col>10</xdr:col>
      <xdr:colOff>21772</xdr:colOff>
      <xdr:row>28</xdr:row>
      <xdr:rowOff>97971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109130</xdr:colOff>
      <xdr:row>13</xdr:row>
      <xdr:rowOff>24463</xdr:rowOff>
    </xdr:from>
    <xdr:to>
      <xdr:col>5</xdr:col>
      <xdr:colOff>334910</xdr:colOff>
      <xdr:row>14</xdr:row>
      <xdr:rowOff>118659</xdr:rowOff>
    </xdr:to>
    <xdr:sp macro="" textlink="">
      <xdr:nvSpPr>
        <xdr:cNvPr id="7" name="TextBox 6"/>
        <xdr:cNvSpPr txBox="1"/>
      </xdr:nvSpPr>
      <xdr:spPr>
        <a:xfrm>
          <a:off x="3273671" y="2373216"/>
          <a:ext cx="225780" cy="2824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y</a:t>
          </a:r>
        </a:p>
      </xdr:txBody>
    </xdr:sp>
    <xdr:clientData/>
  </xdr:twoCellAnchor>
  <xdr:twoCellAnchor>
    <xdr:from>
      <xdr:col>9</xdr:col>
      <xdr:colOff>577720</xdr:colOff>
      <xdr:row>27</xdr:row>
      <xdr:rowOff>164206</xdr:rowOff>
    </xdr:from>
    <xdr:to>
      <xdr:col>10</xdr:col>
      <xdr:colOff>207516</xdr:colOff>
      <xdr:row>29</xdr:row>
      <xdr:rowOff>108735</xdr:rowOff>
    </xdr:to>
    <xdr:sp macro="" textlink="">
      <xdr:nvSpPr>
        <xdr:cNvPr id="8" name="TextBox 7"/>
        <xdr:cNvSpPr txBox="1"/>
      </xdr:nvSpPr>
      <xdr:spPr>
        <a:xfrm>
          <a:off x="6194749" y="4888606"/>
          <a:ext cx="250281" cy="292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x</a:t>
          </a:r>
        </a:p>
      </xdr:txBody>
    </xdr:sp>
    <xdr:clientData/>
  </xdr:twoCellAnchor>
  <xdr:twoCellAnchor>
    <xdr:from>
      <xdr:col>5</xdr:col>
      <xdr:colOff>333872</xdr:colOff>
      <xdr:row>13</xdr:row>
      <xdr:rowOff>133921</xdr:rowOff>
    </xdr:from>
    <xdr:to>
      <xdr:col>5</xdr:col>
      <xdr:colOff>334844</xdr:colOff>
      <xdr:row>15</xdr:row>
      <xdr:rowOff>118121</xdr:rowOff>
    </xdr:to>
    <xdr:cxnSp macro="">
      <xdr:nvCxnSpPr>
        <xdr:cNvPr id="11" name="Straight Arrow Connector 10"/>
        <xdr:cNvCxnSpPr/>
      </xdr:nvCxnSpPr>
      <xdr:spPr>
        <a:xfrm rot="5400000" flipH="1" flipV="1">
          <a:off x="3323022" y="2658065"/>
          <a:ext cx="351753" cy="97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335354</xdr:colOff>
      <xdr:row>28</xdr:row>
      <xdr:rowOff>100154</xdr:rowOff>
    </xdr:from>
    <xdr:to>
      <xdr:col>10</xdr:col>
      <xdr:colOff>6339</xdr:colOff>
      <xdr:row>28</xdr:row>
      <xdr:rowOff>101206</xdr:rowOff>
    </xdr:to>
    <xdr:cxnSp macro="">
      <xdr:nvCxnSpPr>
        <xdr:cNvPr id="12" name="Straight Arrow Connector 11"/>
        <xdr:cNvCxnSpPr/>
      </xdr:nvCxnSpPr>
      <xdr:spPr>
        <a:xfrm rot="10800000" flipH="1" flipV="1">
          <a:off x="5952383" y="4998725"/>
          <a:ext cx="291470" cy="105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14" name="Group 13"/>
        <xdr:cNvGrpSpPr/>
      </xdr:nvGrpSpPr>
      <xdr:grpSpPr>
        <a:xfrm>
          <a:off x="40822" y="1301585"/>
          <a:ext cx="2547380" cy="644742"/>
          <a:chOff x="40822" y="1267641"/>
          <a:chExt cx="2570933" cy="630195"/>
        </a:xfrm>
      </xdr:grpSpPr>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0</xdr:colOff>
      <xdr:row>30</xdr:row>
      <xdr:rowOff>91441</xdr:rowOff>
    </xdr:from>
    <xdr:to>
      <xdr:col>7</xdr:col>
      <xdr:colOff>0</xdr:colOff>
      <xdr:row>30</xdr:row>
      <xdr:rowOff>91441</xdr:rowOff>
    </xdr:to>
    <xdr:cxnSp macro="">
      <xdr:nvCxnSpPr>
        <xdr:cNvPr id="10" name="Straight Connector 9"/>
        <xdr:cNvCxnSpPr/>
      </xdr:nvCxnSpPr>
      <xdr:spPr>
        <a:xfrm>
          <a:off x="3792583" y="5394961"/>
          <a:ext cx="627017"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31</xdr:row>
      <xdr:rowOff>91442</xdr:rowOff>
    </xdr:from>
    <xdr:to>
      <xdr:col>7</xdr:col>
      <xdr:colOff>0</xdr:colOff>
      <xdr:row>31</xdr:row>
      <xdr:rowOff>91442</xdr:rowOff>
    </xdr:to>
    <xdr:cxnSp macro="">
      <xdr:nvCxnSpPr>
        <xdr:cNvPr id="53" name="Straight Connector 52"/>
        <xdr:cNvCxnSpPr/>
      </xdr:nvCxnSpPr>
      <xdr:spPr>
        <a:xfrm>
          <a:off x="3792583" y="5569133"/>
          <a:ext cx="627017" cy="0"/>
        </a:xfrm>
        <a:prstGeom prst="line">
          <a:avLst/>
        </a:prstGeom>
        <a:ln w="19050">
          <a:solidFill>
            <a:srgbClr val="00B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169538</xdr:colOff>
      <xdr:row>16</xdr:row>
      <xdr:rowOff>36930</xdr:rowOff>
    </xdr:from>
    <xdr:to>
      <xdr:col>3</xdr:col>
      <xdr:colOff>324874</xdr:colOff>
      <xdr:row>24</xdr:row>
      <xdr:rowOff>20473</xdr:rowOff>
    </xdr:to>
    <xdr:grpSp>
      <xdr:nvGrpSpPr>
        <xdr:cNvPr id="78" name="Group 77"/>
        <xdr:cNvGrpSpPr/>
      </xdr:nvGrpSpPr>
      <xdr:grpSpPr>
        <a:xfrm>
          <a:off x="792993" y="2932530"/>
          <a:ext cx="1429954" cy="1424416"/>
          <a:chOff x="4025400" y="20501516"/>
          <a:chExt cx="1331643" cy="1352133"/>
        </a:xfrm>
      </xdr:grpSpPr>
      <xdr:sp macro="" textlink="">
        <xdr:nvSpPr>
          <xdr:cNvPr id="79" name="TextBox 78"/>
          <xdr:cNvSpPr txBox="1"/>
        </xdr:nvSpPr>
        <xdr:spPr>
          <a:xfrm>
            <a:off x="4025400" y="21049199"/>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d</a:t>
            </a:r>
          </a:p>
        </xdr:txBody>
      </xdr:sp>
      <xdr:grpSp>
        <xdr:nvGrpSpPr>
          <xdr:cNvPr id="80" name="Group 45"/>
          <xdr:cNvGrpSpPr/>
        </xdr:nvGrpSpPr>
        <xdr:grpSpPr>
          <a:xfrm>
            <a:off x="4327070" y="20501516"/>
            <a:ext cx="1029973" cy="1063765"/>
            <a:chOff x="4862263" y="11160246"/>
            <a:chExt cx="1237489" cy="1252017"/>
          </a:xfrm>
        </xdr:grpSpPr>
        <xdr:grpSp>
          <xdr:nvGrpSpPr>
            <xdr:cNvPr id="89" name="Group 88"/>
            <xdr:cNvGrpSpPr/>
          </xdr:nvGrpSpPr>
          <xdr:grpSpPr>
            <a:xfrm>
              <a:off x="4862263" y="11447857"/>
              <a:ext cx="1019427" cy="964406"/>
              <a:chOff x="4862263" y="11447857"/>
              <a:chExt cx="1019427" cy="964406"/>
            </a:xfrm>
          </xdr:grpSpPr>
          <xdr:cxnSp macro="">
            <xdr:nvCxnSpPr>
              <xdr:cNvPr id="92" name="Straight Connector 91"/>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 name="Straight Connector 92"/>
              <xdr:cNvCxnSpPr/>
            </xdr:nvCxnSpPr>
            <xdr:spPr>
              <a:xfrm>
                <a:off x="4862263"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 name="Rectangle 93"/>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sp macro="" textlink="">
          <xdr:nvSpPr>
            <xdr:cNvPr id="90" name="TextBox 89"/>
            <xdr:cNvSpPr txBox="1"/>
          </xdr:nvSpPr>
          <xdr:spPr>
            <a:xfrm>
              <a:off x="5147295" y="11160246"/>
              <a:ext cx="276233" cy="2923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91" name="TextBox 90"/>
            <xdr:cNvSpPr txBox="1"/>
          </xdr:nvSpPr>
          <xdr:spPr>
            <a:xfrm>
              <a:off x="5819005" y="11809492"/>
              <a:ext cx="280747" cy="2923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grpSp>
      <xdr:sp macro="" textlink="">
        <xdr:nvSpPr>
          <xdr:cNvPr id="81" name="Rectangle 80"/>
          <xdr:cNvSpPr/>
        </xdr:nvSpPr>
        <xdr:spPr>
          <a:xfrm>
            <a:off x="4408712" y="20802600"/>
            <a:ext cx="533401" cy="713014"/>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cxnSp macro="">
        <xdr:nvCxnSpPr>
          <xdr:cNvPr id="82" name="Straight Connector 81"/>
          <xdr:cNvCxnSpPr/>
        </xdr:nvCxnSpPr>
        <xdr:spPr>
          <a:xfrm flipH="1">
            <a:off x="4136571" y="20802600"/>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 name="Straight Connector 82"/>
          <xdr:cNvCxnSpPr/>
        </xdr:nvCxnSpPr>
        <xdr:spPr>
          <a:xfrm flipH="1">
            <a:off x="4136571" y="215156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 name="Straight Arrow Connector 83"/>
          <xdr:cNvCxnSpPr/>
        </xdr:nvCxnSpPr>
        <xdr:spPr>
          <a:xfrm>
            <a:off x="4229100" y="20797157"/>
            <a:ext cx="0" cy="72390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85" name="Straight Connector 84"/>
          <xdr:cNvCxnSpPr/>
        </xdr:nvCxnSpPr>
        <xdr:spPr>
          <a:xfrm rot="5400000" flipH="1">
            <a:off x="4827814" y="216680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xdr:cNvCxnSpPr/>
        </xdr:nvCxnSpPr>
        <xdr:spPr>
          <a:xfrm rot="5400000" flipH="1">
            <a:off x="4288971" y="216680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 name="Straight Arrow Connector 86"/>
          <xdr:cNvCxnSpPr/>
        </xdr:nvCxnSpPr>
        <xdr:spPr>
          <a:xfrm>
            <a:off x="4403271" y="21689786"/>
            <a:ext cx="53884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8" name="TextBox 87"/>
          <xdr:cNvSpPr txBox="1"/>
        </xdr:nvSpPr>
        <xdr:spPr>
          <a:xfrm>
            <a:off x="4553357" y="21675127"/>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b</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3"/>
    <col min="3" max="3" width="10.6640625" style="53" bestFit="1" customWidth="1"/>
    <col min="4" max="11" width="9.109375" style="53"/>
    <col min="12" max="12" width="5.44140625" style="38" customWidth="1"/>
    <col min="13" max="17" width="5.33203125" style="80" customWidth="1"/>
    <col min="18" max="19" width="5.33203125" style="81" customWidth="1"/>
    <col min="20" max="25" width="9.109375" style="83"/>
    <col min="26" max="16384" width="9.109375" style="53"/>
  </cols>
  <sheetData>
    <row r="1" spans="1:25" s="38" customFormat="1" ht="13.8" x14ac:dyDescent="0.3">
      <c r="A1" s="34"/>
      <c r="B1" s="35" t="s">
        <v>0</v>
      </c>
      <c r="C1" s="36" t="s">
        <v>12</v>
      </c>
      <c r="D1" s="34"/>
      <c r="E1" s="34"/>
      <c r="F1" s="35" t="s">
        <v>28</v>
      </c>
      <c r="G1" s="37"/>
      <c r="H1" s="34"/>
      <c r="I1" s="34"/>
      <c r="J1" s="34"/>
      <c r="K1" s="34"/>
      <c r="M1" s="76"/>
      <c r="N1" s="76"/>
      <c r="O1" s="76"/>
      <c r="P1" s="76"/>
      <c r="Q1" s="76"/>
      <c r="R1" s="76"/>
      <c r="S1" s="76"/>
      <c r="T1" s="77"/>
      <c r="U1" s="77"/>
      <c r="V1" s="77"/>
      <c r="W1" s="78"/>
      <c r="X1" s="79"/>
      <c r="Y1" s="77"/>
    </row>
    <row r="2" spans="1:25" s="38" customFormat="1" ht="13.8" x14ac:dyDescent="0.3">
      <c r="A2" s="34"/>
      <c r="B2" s="35" t="s">
        <v>1</v>
      </c>
      <c r="C2" s="36" t="s">
        <v>14</v>
      </c>
      <c r="D2" s="34"/>
      <c r="E2" s="34"/>
      <c r="F2" s="35" t="s">
        <v>2</v>
      </c>
      <c r="G2" s="36"/>
      <c r="H2" s="34"/>
      <c r="I2" s="34"/>
      <c r="J2" s="34"/>
      <c r="K2" s="34"/>
      <c r="M2" s="76"/>
      <c r="N2" s="76"/>
      <c r="O2" s="76"/>
      <c r="P2" s="76"/>
      <c r="Q2" s="76"/>
      <c r="R2" s="76"/>
      <c r="S2" s="76"/>
      <c r="T2" s="77"/>
      <c r="U2" s="77"/>
      <c r="V2" s="77"/>
      <c r="W2" s="78"/>
      <c r="X2" s="79"/>
      <c r="Y2" s="77"/>
    </row>
    <row r="3" spans="1:25" s="38" customFormat="1" ht="13.8" x14ac:dyDescent="0.3">
      <c r="A3" s="34"/>
      <c r="B3" s="35" t="s">
        <v>3</v>
      </c>
      <c r="C3" s="43"/>
      <c r="D3" s="34"/>
      <c r="E3" s="34"/>
      <c r="F3" s="35" t="s">
        <v>4</v>
      </c>
      <c r="G3" s="36"/>
      <c r="H3" s="34"/>
      <c r="I3" s="34"/>
      <c r="J3" s="34"/>
      <c r="K3" s="34"/>
      <c r="M3" s="76"/>
      <c r="N3" s="76"/>
      <c r="O3" s="76"/>
      <c r="P3" s="76"/>
      <c r="Q3" s="76"/>
      <c r="R3" s="76"/>
      <c r="S3" s="76"/>
      <c r="T3" s="77"/>
      <c r="U3" s="77"/>
      <c r="V3" s="77"/>
      <c r="W3" s="78"/>
      <c r="X3" s="79"/>
      <c r="Y3" s="77"/>
    </row>
    <row r="4" spans="1:25" s="38" customFormat="1" ht="13.8" x14ac:dyDescent="0.3">
      <c r="A4" s="34"/>
      <c r="B4" s="35" t="s">
        <v>40</v>
      </c>
      <c r="C4" s="37"/>
      <c r="D4" s="34"/>
      <c r="E4" s="34"/>
      <c r="F4" s="35" t="s">
        <v>41</v>
      </c>
      <c r="G4" s="36" t="s">
        <v>42</v>
      </c>
      <c r="H4" s="34"/>
      <c r="I4" s="34"/>
      <c r="J4" s="34"/>
      <c r="K4" s="34"/>
      <c r="M4" s="76"/>
      <c r="N4" s="76"/>
      <c r="O4" s="76"/>
      <c r="P4" s="76"/>
      <c r="Q4" s="80"/>
      <c r="R4" s="81"/>
      <c r="S4" s="81"/>
      <c r="T4" s="77"/>
      <c r="U4" s="77"/>
      <c r="V4" s="77"/>
      <c r="W4" s="78"/>
      <c r="X4" s="79"/>
      <c r="Y4" s="77"/>
    </row>
    <row r="5" spans="1:25" s="38" customFormat="1" ht="13.8" x14ac:dyDescent="0.3">
      <c r="A5" s="34"/>
      <c r="B5" s="35" t="s">
        <v>43</v>
      </c>
      <c r="C5" s="37"/>
      <c r="D5" s="34"/>
      <c r="E5" s="35"/>
      <c r="F5" s="34"/>
      <c r="G5" s="34"/>
      <c r="H5" s="34"/>
      <c r="I5" s="34"/>
      <c r="J5" s="34"/>
      <c r="K5" s="34"/>
      <c r="M5" s="76"/>
      <c r="N5" s="76"/>
      <c r="O5" s="76"/>
      <c r="P5" s="76"/>
      <c r="Q5" s="80"/>
      <c r="R5" s="81"/>
      <c r="S5" s="81"/>
      <c r="T5" s="77"/>
      <c r="U5" s="77"/>
      <c r="V5" s="77"/>
      <c r="W5" s="78"/>
      <c r="X5" s="79"/>
      <c r="Y5" s="77"/>
    </row>
    <row r="6" spans="1:25" s="38" customFormat="1" ht="13.8" x14ac:dyDescent="0.3">
      <c r="A6" s="34"/>
      <c r="B6" s="34" t="s">
        <v>5</v>
      </c>
      <c r="C6" s="46"/>
      <c r="D6" s="34"/>
      <c r="E6" s="34"/>
      <c r="F6" s="34"/>
      <c r="G6" s="34"/>
      <c r="H6" s="34"/>
      <c r="I6" s="34"/>
      <c r="J6" s="34"/>
      <c r="K6" s="34"/>
      <c r="M6" s="76"/>
      <c r="N6" s="76"/>
      <c r="O6" s="76"/>
      <c r="P6" s="76"/>
      <c r="Q6" s="80"/>
      <c r="R6" s="81"/>
      <c r="S6" s="81"/>
      <c r="T6" s="77"/>
      <c r="U6" s="77"/>
      <c r="V6" s="77"/>
      <c r="W6" s="78"/>
      <c r="X6" s="79"/>
      <c r="Y6" s="77"/>
    </row>
    <row r="7" spans="1:25" s="38" customFormat="1" ht="13.8" x14ac:dyDescent="0.3">
      <c r="A7" s="34"/>
      <c r="B7" s="34"/>
      <c r="C7" s="34"/>
      <c r="D7" s="34"/>
      <c r="E7" s="34"/>
      <c r="F7" s="34"/>
      <c r="G7" s="34"/>
      <c r="H7" s="34"/>
      <c r="I7" s="34"/>
      <c r="J7" s="34"/>
      <c r="K7" s="34"/>
      <c r="M7" s="76"/>
      <c r="N7" s="76"/>
      <c r="O7" s="76"/>
      <c r="P7" s="76"/>
      <c r="Q7" s="80"/>
      <c r="R7" s="81"/>
      <c r="S7" s="81"/>
      <c r="T7" s="77"/>
      <c r="U7" s="77"/>
      <c r="V7" s="77"/>
      <c r="W7" s="78"/>
      <c r="X7" s="79"/>
      <c r="Y7" s="77"/>
    </row>
    <row r="8" spans="1:25" s="38" customFormat="1" ht="13.8" x14ac:dyDescent="0.3">
      <c r="A8" s="47"/>
      <c r="E8" s="40"/>
      <c r="F8" s="41"/>
      <c r="H8" s="48"/>
      <c r="I8" s="40"/>
      <c r="J8" s="49"/>
      <c r="K8" s="50"/>
      <c r="L8" s="51"/>
      <c r="M8" s="76"/>
      <c r="N8" s="76"/>
      <c r="O8" s="76"/>
      <c r="P8" s="76"/>
      <c r="Q8" s="80"/>
      <c r="R8" s="81"/>
      <c r="S8" s="81"/>
      <c r="T8" s="77"/>
      <c r="U8" s="77"/>
      <c r="V8" s="77"/>
      <c r="W8" s="77"/>
      <c r="X8" s="77"/>
      <c r="Y8" s="77"/>
    </row>
    <row r="9" spans="1:25" s="38" customFormat="1" ht="13.8" x14ac:dyDescent="0.3">
      <c r="E9" s="40"/>
      <c r="F9" s="48"/>
      <c r="H9" s="48"/>
      <c r="I9" s="40"/>
      <c r="J9" s="50"/>
      <c r="K9" s="50"/>
      <c r="L9" s="51"/>
      <c r="M9" s="76"/>
      <c r="N9" s="76"/>
      <c r="O9" s="76"/>
      <c r="P9" s="76"/>
      <c r="Q9" s="80"/>
      <c r="R9" s="81"/>
      <c r="S9" s="81"/>
      <c r="T9" s="77"/>
      <c r="U9" s="77"/>
      <c r="V9" s="77"/>
      <c r="W9" s="77"/>
      <c r="X9" s="77"/>
      <c r="Y9" s="77"/>
    </row>
    <row r="10" spans="1:25" s="38" customFormat="1" ht="13.8" x14ac:dyDescent="0.3">
      <c r="E10" s="40"/>
      <c r="F10" s="48"/>
      <c r="H10" s="48"/>
      <c r="I10" s="40"/>
      <c r="J10" s="41"/>
      <c r="K10" s="48"/>
      <c r="L10" s="51"/>
      <c r="M10" s="76"/>
      <c r="N10" s="76"/>
      <c r="O10" s="76"/>
      <c r="P10" s="76"/>
      <c r="Q10" s="80"/>
      <c r="R10" s="81"/>
      <c r="S10" s="81"/>
      <c r="T10" s="77"/>
      <c r="U10" s="77"/>
      <c r="V10" s="77"/>
      <c r="W10" s="77"/>
      <c r="X10" s="77"/>
      <c r="Y10" s="77"/>
    </row>
    <row r="11" spans="1:25" s="38" customFormat="1" ht="13.8" x14ac:dyDescent="0.3">
      <c r="E11" s="40"/>
      <c r="F11" s="48"/>
      <c r="I11" s="52"/>
      <c r="J11" s="41"/>
      <c r="M11" s="76"/>
      <c r="N11" s="76"/>
      <c r="O11" s="76"/>
      <c r="P11" s="76"/>
      <c r="Q11" s="76"/>
      <c r="R11" s="76"/>
      <c r="S11" s="76"/>
      <c r="T11" s="77"/>
      <c r="U11" s="77"/>
      <c r="V11" s="77"/>
      <c r="W11" s="77"/>
      <c r="X11" s="77"/>
      <c r="Y11" s="77"/>
    </row>
    <row r="12" spans="1:25" x14ac:dyDescent="0.3">
      <c r="C12" s="54" t="str">
        <f>G4</f>
        <v>IMPORTANT INFORMATION</v>
      </c>
      <c r="M12" s="76"/>
      <c r="N12" s="76"/>
      <c r="O12" s="76"/>
      <c r="P12" s="76"/>
      <c r="Q12" s="82"/>
      <c r="R12" s="82"/>
      <c r="S12" s="82"/>
    </row>
    <row r="13" spans="1:25" s="38" customFormat="1" ht="13.8" x14ac:dyDescent="0.3">
      <c r="M13" s="76"/>
      <c r="N13" s="76"/>
      <c r="O13" s="76"/>
      <c r="P13" s="76"/>
      <c r="Q13" s="76"/>
      <c r="R13" s="76"/>
      <c r="S13" s="76"/>
      <c r="T13" s="77"/>
      <c r="U13" s="77"/>
      <c r="V13" s="77"/>
      <c r="W13" s="77"/>
      <c r="X13" s="77"/>
      <c r="Y13" s="77"/>
    </row>
    <row r="14" spans="1:25" s="38" customFormat="1" ht="13.8" x14ac:dyDescent="0.3">
      <c r="B14" s="55" t="s">
        <v>47</v>
      </c>
      <c r="M14" s="76"/>
      <c r="N14" s="76"/>
      <c r="O14" s="76"/>
      <c r="P14" s="76"/>
      <c r="Q14" s="76"/>
      <c r="R14" s="76"/>
      <c r="S14" s="76"/>
      <c r="T14" s="77"/>
      <c r="U14" s="77"/>
      <c r="V14" s="77"/>
      <c r="W14" s="77"/>
      <c r="X14" s="77"/>
      <c r="Y14" s="77"/>
    </row>
    <row r="15" spans="1:25" s="38" customFormat="1" ht="13.8" x14ac:dyDescent="0.3">
      <c r="A15" s="56"/>
      <c r="K15" s="56"/>
      <c r="M15" s="80"/>
      <c r="N15" s="80"/>
      <c r="O15" s="80"/>
      <c r="P15" s="80"/>
      <c r="Q15" s="80"/>
      <c r="R15" s="81"/>
      <c r="S15" s="81"/>
      <c r="T15" s="77"/>
      <c r="U15" s="77"/>
      <c r="V15" s="77"/>
      <c r="W15" s="77"/>
      <c r="X15" s="77"/>
      <c r="Y15" s="77"/>
    </row>
    <row r="16" spans="1:25" s="38" customFormat="1" ht="12.75" customHeight="1" x14ac:dyDescent="0.3">
      <c r="B16" s="124" t="s">
        <v>53</v>
      </c>
      <c r="C16" s="124"/>
      <c r="D16" s="124"/>
      <c r="E16" s="124"/>
      <c r="F16" s="124"/>
      <c r="G16" s="124"/>
      <c r="H16" s="124"/>
      <c r="I16" s="124"/>
      <c r="J16" s="124"/>
      <c r="M16" s="80"/>
      <c r="N16" s="80"/>
      <c r="O16" s="80"/>
      <c r="P16" s="80"/>
      <c r="Q16" s="80"/>
      <c r="R16" s="81"/>
      <c r="S16" s="81"/>
      <c r="T16" s="77"/>
      <c r="U16" s="77"/>
      <c r="V16" s="77"/>
      <c r="W16" s="77"/>
      <c r="X16" s="77"/>
      <c r="Y16" s="77"/>
    </row>
    <row r="17" spans="1:25" s="38" customFormat="1" ht="13.8" x14ac:dyDescent="0.3">
      <c r="B17" s="124"/>
      <c r="C17" s="124"/>
      <c r="D17" s="124"/>
      <c r="E17" s="124"/>
      <c r="F17" s="124"/>
      <c r="G17" s="124"/>
      <c r="H17" s="124"/>
      <c r="I17" s="124"/>
      <c r="J17" s="124"/>
      <c r="M17" s="80"/>
      <c r="N17" s="80"/>
      <c r="O17" s="80"/>
      <c r="P17" s="80"/>
      <c r="Q17" s="80"/>
      <c r="R17" s="81"/>
      <c r="S17" s="81"/>
      <c r="T17" s="77"/>
      <c r="U17" s="77"/>
      <c r="V17" s="77"/>
      <c r="W17" s="77"/>
      <c r="X17" s="77"/>
      <c r="Y17" s="77"/>
    </row>
    <row r="18" spans="1:25" s="38" customFormat="1" ht="13.8" x14ac:dyDescent="0.3">
      <c r="B18" s="124"/>
      <c r="C18" s="124"/>
      <c r="D18" s="124"/>
      <c r="E18" s="124"/>
      <c r="F18" s="124"/>
      <c r="G18" s="124"/>
      <c r="H18" s="124"/>
      <c r="I18" s="124"/>
      <c r="J18" s="124"/>
      <c r="M18" s="80"/>
      <c r="N18" s="80"/>
      <c r="O18" s="80"/>
      <c r="P18" s="80"/>
      <c r="Q18" s="80"/>
      <c r="R18" s="81"/>
      <c r="S18" s="81"/>
      <c r="T18" s="77"/>
      <c r="U18" s="77"/>
      <c r="V18" s="77"/>
      <c r="W18" s="77"/>
      <c r="X18" s="77"/>
      <c r="Y18" s="77"/>
    </row>
    <row r="19" spans="1:25" s="38" customFormat="1" ht="13.8" x14ac:dyDescent="0.3">
      <c r="B19" s="124"/>
      <c r="C19" s="124"/>
      <c r="D19" s="124"/>
      <c r="E19" s="124"/>
      <c r="F19" s="124"/>
      <c r="G19" s="124"/>
      <c r="H19" s="124"/>
      <c r="I19" s="124"/>
      <c r="J19" s="124"/>
      <c r="M19" s="80"/>
      <c r="N19" s="80"/>
      <c r="O19" s="80"/>
      <c r="P19" s="80"/>
      <c r="Q19" s="80"/>
      <c r="R19" s="81"/>
      <c r="S19" s="81"/>
      <c r="T19" s="77"/>
      <c r="U19" s="77"/>
      <c r="V19" s="77"/>
      <c r="W19" s="77"/>
      <c r="X19" s="77"/>
      <c r="Y19" s="77"/>
    </row>
    <row r="20" spans="1:25" s="38" customFormat="1" ht="12.75" customHeight="1" x14ac:dyDescent="0.3">
      <c r="A20" s="56"/>
      <c r="B20" s="57" t="s">
        <v>54</v>
      </c>
      <c r="C20" s="56"/>
      <c r="D20" s="56"/>
      <c r="E20" s="56"/>
      <c r="F20" s="56"/>
      <c r="G20" s="56"/>
      <c r="H20" s="56"/>
      <c r="I20" s="56"/>
      <c r="J20" s="56"/>
      <c r="K20" s="56"/>
      <c r="M20" s="80"/>
      <c r="N20" s="80"/>
      <c r="O20" s="80"/>
      <c r="P20" s="80"/>
      <c r="Q20" s="80"/>
      <c r="R20" s="81"/>
      <c r="S20" s="81"/>
      <c r="T20" s="77"/>
      <c r="U20" s="77"/>
      <c r="V20" s="77"/>
      <c r="W20" s="77"/>
      <c r="X20" s="77"/>
      <c r="Y20" s="77"/>
    </row>
    <row r="21" spans="1:25" s="38" customFormat="1" ht="13.8" x14ac:dyDescent="0.3">
      <c r="A21" s="56"/>
      <c r="B21" s="57"/>
      <c r="C21" s="56"/>
      <c r="D21" s="56"/>
      <c r="E21" s="56"/>
      <c r="F21" s="56"/>
      <c r="G21" s="56"/>
      <c r="H21" s="56"/>
      <c r="I21" s="56"/>
      <c r="J21" s="56"/>
      <c r="K21" s="56"/>
      <c r="M21" s="80"/>
      <c r="N21" s="80"/>
      <c r="O21" s="80"/>
      <c r="P21" s="80"/>
      <c r="Q21" s="80"/>
      <c r="R21" s="81"/>
      <c r="S21" s="81"/>
      <c r="T21" s="77"/>
      <c r="U21" s="77"/>
      <c r="V21" s="77"/>
      <c r="W21" s="77"/>
      <c r="X21" s="77"/>
      <c r="Y21" s="77"/>
    </row>
    <row r="22" spans="1:25" s="38" customFormat="1" ht="13.8" x14ac:dyDescent="0.3">
      <c r="A22" s="56"/>
      <c r="B22" s="124" t="s">
        <v>55</v>
      </c>
      <c r="C22" s="124"/>
      <c r="D22" s="124"/>
      <c r="E22" s="124"/>
      <c r="F22" s="124"/>
      <c r="G22" s="124"/>
      <c r="H22" s="124"/>
      <c r="I22" s="124"/>
      <c r="J22" s="124"/>
      <c r="K22" s="56"/>
      <c r="M22" s="80"/>
      <c r="N22" s="80"/>
      <c r="O22" s="80"/>
      <c r="P22" s="80"/>
      <c r="Q22" s="80"/>
      <c r="R22" s="81"/>
      <c r="S22" s="81"/>
      <c r="T22" s="77"/>
      <c r="U22" s="77"/>
      <c r="V22" s="77"/>
      <c r="W22" s="77"/>
      <c r="X22" s="77"/>
      <c r="Y22" s="77"/>
    </row>
    <row r="23" spans="1:25" s="38" customFormat="1" ht="13.8" x14ac:dyDescent="0.3">
      <c r="A23" s="56"/>
      <c r="B23" s="124"/>
      <c r="C23" s="124"/>
      <c r="D23" s="124"/>
      <c r="E23" s="124"/>
      <c r="F23" s="124"/>
      <c r="G23" s="124"/>
      <c r="H23" s="124"/>
      <c r="I23" s="124"/>
      <c r="J23" s="124"/>
      <c r="K23" s="56"/>
      <c r="M23" s="80"/>
      <c r="N23" s="80"/>
      <c r="O23" s="80"/>
      <c r="P23" s="80"/>
      <c r="Q23" s="80"/>
      <c r="R23" s="81"/>
      <c r="S23" s="84"/>
      <c r="T23" s="77"/>
      <c r="U23" s="77"/>
      <c r="V23" s="77"/>
      <c r="W23" s="77"/>
      <c r="X23" s="77"/>
      <c r="Y23" s="77"/>
    </row>
    <row r="24" spans="1:25" s="38" customFormat="1" ht="13.8" x14ac:dyDescent="0.3">
      <c r="A24" s="56"/>
      <c r="B24" s="124"/>
      <c r="C24" s="124"/>
      <c r="D24" s="124"/>
      <c r="E24" s="124"/>
      <c r="F24" s="124"/>
      <c r="G24" s="124"/>
      <c r="H24" s="124"/>
      <c r="I24" s="124"/>
      <c r="J24" s="124"/>
      <c r="K24" s="56"/>
      <c r="M24" s="80"/>
      <c r="N24" s="80"/>
      <c r="O24" s="80"/>
      <c r="P24" s="80"/>
      <c r="Q24" s="80"/>
      <c r="R24" s="81"/>
      <c r="S24" s="84"/>
      <c r="T24" s="77"/>
      <c r="U24" s="77"/>
      <c r="V24" s="77"/>
      <c r="W24" s="77"/>
      <c r="X24" s="77"/>
      <c r="Y24" s="77"/>
    </row>
    <row r="25" spans="1:25" s="38" customFormat="1" ht="12.75" customHeight="1" x14ac:dyDescent="0.3">
      <c r="A25" s="56"/>
      <c r="B25" s="86"/>
      <c r="C25" s="86"/>
      <c r="D25" s="86"/>
      <c r="E25" s="86"/>
      <c r="F25" s="89" t="s">
        <v>65</v>
      </c>
      <c r="G25" s="86"/>
      <c r="H25" s="86"/>
      <c r="I25" s="86"/>
      <c r="J25" s="86"/>
      <c r="K25" s="56"/>
      <c r="M25" s="80"/>
      <c r="N25" s="80"/>
      <c r="O25" s="80"/>
      <c r="P25" s="80"/>
      <c r="Q25" s="80"/>
      <c r="R25" s="81"/>
      <c r="S25" s="81"/>
      <c r="T25" s="77"/>
      <c r="U25" s="77"/>
      <c r="V25" s="77"/>
      <c r="W25" s="77"/>
      <c r="X25" s="77"/>
      <c r="Y25" s="77"/>
    </row>
    <row r="26" spans="1:25" s="38" customFormat="1" ht="13.8" x14ac:dyDescent="0.3">
      <c r="A26" s="56"/>
      <c r="B26" s="124" t="s">
        <v>56</v>
      </c>
      <c r="C26" s="124"/>
      <c r="D26" s="124"/>
      <c r="E26" s="124"/>
      <c r="F26" s="124"/>
      <c r="G26" s="124"/>
      <c r="H26" s="124"/>
      <c r="I26" s="124"/>
      <c r="J26" s="124"/>
      <c r="K26" s="56"/>
      <c r="M26" s="80"/>
      <c r="N26" s="80"/>
      <c r="O26" s="80"/>
      <c r="P26" s="80"/>
      <c r="Q26" s="80"/>
      <c r="R26" s="81"/>
      <c r="S26" s="81"/>
      <c r="T26" s="77"/>
      <c r="U26" s="77"/>
      <c r="V26" s="77"/>
      <c r="W26" s="77"/>
      <c r="X26" s="77"/>
      <c r="Y26" s="77"/>
    </row>
    <row r="27" spans="1:25" s="38" customFormat="1" ht="13.8" x14ac:dyDescent="0.3">
      <c r="A27" s="56"/>
      <c r="B27" s="124"/>
      <c r="C27" s="124"/>
      <c r="D27" s="124"/>
      <c r="E27" s="124"/>
      <c r="F27" s="124"/>
      <c r="G27" s="124"/>
      <c r="H27" s="124"/>
      <c r="I27" s="124"/>
      <c r="J27" s="124"/>
      <c r="K27" s="56"/>
      <c r="M27" s="80"/>
      <c r="N27" s="80"/>
      <c r="O27" s="80"/>
      <c r="P27" s="80"/>
      <c r="Q27" s="80"/>
      <c r="R27" s="81"/>
      <c r="S27" s="81"/>
      <c r="T27" s="77"/>
      <c r="U27" s="77"/>
      <c r="V27" s="77"/>
      <c r="W27" s="77"/>
      <c r="X27" s="77"/>
      <c r="Y27" s="77"/>
    </row>
    <row r="28" spans="1:25" s="38" customFormat="1" ht="13.8" x14ac:dyDescent="0.3">
      <c r="A28" s="56"/>
      <c r="B28" s="86"/>
      <c r="C28" s="86"/>
      <c r="D28" s="86"/>
      <c r="E28" s="86"/>
      <c r="F28" s="86"/>
      <c r="G28" s="86"/>
      <c r="H28" s="86"/>
      <c r="I28" s="86"/>
      <c r="J28" s="86"/>
      <c r="K28" s="56"/>
      <c r="M28" s="80"/>
      <c r="N28" s="80"/>
      <c r="O28" s="80"/>
      <c r="P28" s="80"/>
      <c r="Q28" s="80"/>
      <c r="R28" s="81"/>
      <c r="S28" s="81"/>
      <c r="T28" s="77"/>
      <c r="U28" s="77"/>
      <c r="V28" s="77"/>
      <c r="W28" s="77"/>
      <c r="X28" s="77"/>
      <c r="Y28" s="77"/>
    </row>
    <row r="29" spans="1:25" s="38" customFormat="1" ht="13.8" x14ac:dyDescent="0.3">
      <c r="A29" s="56"/>
      <c r="B29" s="124" t="s">
        <v>57</v>
      </c>
      <c r="C29" s="124"/>
      <c r="D29" s="124"/>
      <c r="E29" s="124"/>
      <c r="F29" s="124"/>
      <c r="G29" s="124"/>
      <c r="H29" s="124"/>
      <c r="I29" s="124"/>
      <c r="J29" s="124"/>
      <c r="K29" s="56"/>
      <c r="M29" s="80"/>
      <c r="N29" s="80"/>
      <c r="O29" s="80"/>
      <c r="P29" s="80"/>
      <c r="Q29" s="80"/>
      <c r="R29" s="81"/>
      <c r="S29" s="81"/>
      <c r="T29" s="77"/>
      <c r="U29" s="77"/>
      <c r="V29" s="77"/>
      <c r="W29" s="77"/>
      <c r="X29" s="77"/>
      <c r="Y29" s="77"/>
    </row>
    <row r="30" spans="1:25" s="38" customFormat="1" ht="13.8" x14ac:dyDescent="0.3">
      <c r="A30" s="56"/>
      <c r="B30" s="124"/>
      <c r="C30" s="124"/>
      <c r="D30" s="124"/>
      <c r="E30" s="124"/>
      <c r="F30" s="124"/>
      <c r="G30" s="124"/>
      <c r="H30" s="124"/>
      <c r="I30" s="124"/>
      <c r="J30" s="124"/>
      <c r="K30" s="56"/>
      <c r="M30" s="80"/>
      <c r="N30" s="80"/>
      <c r="O30" s="80"/>
      <c r="P30" s="80"/>
      <c r="Q30" s="80"/>
      <c r="R30" s="81"/>
      <c r="S30" s="81"/>
      <c r="T30" s="77"/>
      <c r="U30" s="77"/>
      <c r="V30" s="77"/>
      <c r="W30" s="77"/>
      <c r="X30" s="77"/>
      <c r="Y30" s="77"/>
    </row>
    <row r="31" spans="1:25" s="38" customFormat="1" ht="12.75" customHeight="1" x14ac:dyDescent="0.3">
      <c r="A31" s="56"/>
      <c r="B31" s="124"/>
      <c r="C31" s="124"/>
      <c r="D31" s="124"/>
      <c r="E31" s="124"/>
      <c r="F31" s="124"/>
      <c r="G31" s="124"/>
      <c r="H31" s="124"/>
      <c r="I31" s="124"/>
      <c r="J31" s="124"/>
      <c r="K31" s="56"/>
      <c r="M31" s="80"/>
      <c r="N31" s="80"/>
      <c r="O31" s="80"/>
      <c r="P31" s="80"/>
      <c r="Q31" s="80"/>
      <c r="R31" s="81"/>
      <c r="S31" s="81"/>
      <c r="T31" s="77"/>
      <c r="U31" s="77"/>
      <c r="V31" s="77"/>
      <c r="W31" s="77"/>
      <c r="X31" s="77"/>
      <c r="Y31" s="77"/>
    </row>
    <row r="32" spans="1:25" s="38" customFormat="1" ht="13.8" x14ac:dyDescent="0.3">
      <c r="A32" s="56"/>
      <c r="B32" s="124"/>
      <c r="C32" s="124"/>
      <c r="D32" s="124"/>
      <c r="E32" s="124"/>
      <c r="F32" s="124"/>
      <c r="G32" s="124"/>
      <c r="H32" s="124"/>
      <c r="I32" s="124"/>
      <c r="J32" s="124"/>
      <c r="K32" s="56"/>
      <c r="M32" s="80"/>
      <c r="N32" s="80"/>
      <c r="O32" s="80"/>
      <c r="P32" s="80"/>
      <c r="Q32" s="80"/>
      <c r="R32" s="81"/>
      <c r="S32" s="81"/>
      <c r="T32" s="77"/>
      <c r="U32" s="77"/>
      <c r="V32" s="77"/>
      <c r="W32" s="77"/>
      <c r="X32" s="77"/>
      <c r="Y32" s="77"/>
    </row>
    <row r="33" spans="1:25" s="38" customFormat="1" ht="12.75" customHeight="1" x14ac:dyDescent="0.3">
      <c r="A33" s="56"/>
      <c r="B33" s="124"/>
      <c r="C33" s="124"/>
      <c r="D33" s="124"/>
      <c r="E33" s="124"/>
      <c r="F33" s="124"/>
      <c r="G33" s="124"/>
      <c r="H33" s="124"/>
      <c r="I33" s="124"/>
      <c r="J33" s="124"/>
      <c r="K33" s="56"/>
      <c r="M33" s="80"/>
      <c r="N33" s="80"/>
      <c r="O33" s="80"/>
      <c r="P33" s="80"/>
      <c r="Q33" s="80"/>
      <c r="R33" s="81"/>
      <c r="S33" s="81"/>
      <c r="T33" s="77"/>
      <c r="U33" s="77"/>
      <c r="V33" s="77"/>
      <c r="W33" s="77"/>
      <c r="X33" s="77"/>
      <c r="Y33" s="77"/>
    </row>
    <row r="34" spans="1:25" s="38" customFormat="1" ht="13.8" x14ac:dyDescent="0.3">
      <c r="A34" s="56"/>
      <c r="B34" s="86"/>
      <c r="C34" s="86"/>
      <c r="D34" s="126" t="s">
        <v>48</v>
      </c>
      <c r="E34" s="126"/>
      <c r="F34" s="126"/>
      <c r="G34" s="126"/>
      <c r="H34" s="126"/>
      <c r="I34" s="86"/>
      <c r="J34" s="86"/>
      <c r="K34" s="56"/>
      <c r="M34" s="80"/>
      <c r="N34" s="80"/>
      <c r="O34" s="80"/>
      <c r="P34" s="80"/>
      <c r="Q34" s="80"/>
      <c r="R34" s="81"/>
      <c r="S34" s="84"/>
      <c r="T34" s="77"/>
      <c r="U34" s="77"/>
      <c r="V34" s="77"/>
      <c r="W34" s="77"/>
      <c r="X34" s="77"/>
      <c r="Y34" s="77"/>
    </row>
    <row r="35" spans="1:25" s="38" customFormat="1" ht="13.8" x14ac:dyDescent="0.3">
      <c r="A35" s="56"/>
      <c r="B35" s="56"/>
      <c r="C35" s="56"/>
      <c r="I35" s="56"/>
      <c r="J35" s="56"/>
      <c r="K35" s="56"/>
      <c r="M35" s="80"/>
      <c r="N35" s="80"/>
      <c r="O35" s="80"/>
      <c r="P35" s="80"/>
      <c r="Q35" s="80"/>
      <c r="R35" s="81"/>
      <c r="S35" s="84"/>
      <c r="T35" s="77"/>
      <c r="U35" s="77"/>
      <c r="V35" s="77"/>
      <c r="W35" s="77"/>
      <c r="X35" s="77"/>
      <c r="Y35" s="77"/>
    </row>
    <row r="36" spans="1:25" s="38" customFormat="1" ht="12.75" customHeight="1" x14ac:dyDescent="0.3">
      <c r="A36" s="56"/>
      <c r="B36" s="57" t="s">
        <v>49</v>
      </c>
      <c r="C36" s="56"/>
      <c r="D36" s="56"/>
      <c r="E36" s="56"/>
      <c r="F36" s="87"/>
      <c r="G36" s="56"/>
      <c r="H36" s="56"/>
      <c r="I36" s="56"/>
      <c r="J36" s="56"/>
      <c r="K36" s="56"/>
      <c r="M36" s="80"/>
      <c r="N36" s="80"/>
      <c r="O36" s="80"/>
      <c r="P36" s="80"/>
      <c r="Q36" s="80"/>
      <c r="R36" s="81"/>
      <c r="S36" s="81"/>
      <c r="T36" s="77"/>
      <c r="U36" s="77"/>
      <c r="V36" s="77"/>
      <c r="W36" s="77"/>
      <c r="X36" s="77"/>
      <c r="Y36" s="77"/>
    </row>
    <row r="37" spans="1:25" s="38" customFormat="1" ht="13.8" x14ac:dyDescent="0.3">
      <c r="A37" s="56"/>
      <c r="B37" s="57"/>
      <c r="C37" s="56"/>
      <c r="D37" s="56"/>
      <c r="E37" s="56"/>
      <c r="F37" s="87"/>
      <c r="G37" s="56"/>
      <c r="H37" s="56"/>
      <c r="I37" s="56"/>
      <c r="J37" s="56"/>
      <c r="K37" s="56"/>
      <c r="M37" s="80"/>
      <c r="N37" s="80"/>
      <c r="O37" s="80"/>
      <c r="P37" s="80"/>
      <c r="Q37" s="80"/>
      <c r="R37" s="81"/>
      <c r="S37" s="81"/>
      <c r="T37" s="77"/>
      <c r="U37" s="77"/>
      <c r="V37" s="77"/>
      <c r="W37" s="77"/>
      <c r="X37" s="77"/>
      <c r="Y37" s="77"/>
    </row>
    <row r="38" spans="1:25" s="38" customFormat="1" ht="13.8" x14ac:dyDescent="0.3">
      <c r="A38" s="56"/>
      <c r="B38" s="124" t="s">
        <v>58</v>
      </c>
      <c r="C38" s="124"/>
      <c r="D38" s="124"/>
      <c r="E38" s="124"/>
      <c r="F38" s="124"/>
      <c r="G38" s="124"/>
      <c r="H38" s="124"/>
      <c r="I38" s="124"/>
      <c r="J38" s="124"/>
      <c r="K38" s="56"/>
      <c r="M38" s="80"/>
      <c r="N38" s="80"/>
      <c r="O38" s="80"/>
      <c r="P38" s="80"/>
      <c r="Q38" s="80"/>
      <c r="R38" s="81"/>
      <c r="S38" s="81"/>
      <c r="T38" s="77"/>
      <c r="U38" s="77"/>
      <c r="V38" s="77"/>
      <c r="W38" s="77"/>
      <c r="X38" s="77"/>
      <c r="Y38" s="77"/>
    </row>
    <row r="39" spans="1:25" s="38" customFormat="1" ht="13.8" x14ac:dyDescent="0.3">
      <c r="A39" s="56"/>
      <c r="B39" s="124"/>
      <c r="C39" s="124"/>
      <c r="D39" s="124"/>
      <c r="E39" s="124"/>
      <c r="F39" s="124"/>
      <c r="G39" s="124"/>
      <c r="H39" s="124"/>
      <c r="I39" s="124"/>
      <c r="J39" s="124"/>
      <c r="K39" s="56"/>
      <c r="M39" s="80"/>
      <c r="N39" s="80"/>
      <c r="O39" s="80"/>
      <c r="P39" s="80"/>
      <c r="Q39" s="80"/>
      <c r="R39" s="81"/>
      <c r="S39" s="81"/>
      <c r="T39" s="77"/>
      <c r="U39" s="77"/>
      <c r="V39" s="77"/>
      <c r="W39" s="77"/>
      <c r="X39" s="77"/>
      <c r="Y39" s="77"/>
    </row>
    <row r="40" spans="1:25" s="38" customFormat="1" ht="13.8" x14ac:dyDescent="0.3">
      <c r="A40" s="56"/>
      <c r="B40" s="86"/>
      <c r="C40" s="86"/>
      <c r="D40" s="86"/>
      <c r="E40" s="86"/>
      <c r="F40" s="86"/>
      <c r="G40" s="86"/>
      <c r="H40" s="86"/>
      <c r="I40" s="86"/>
      <c r="J40" s="86"/>
      <c r="K40" s="56"/>
      <c r="M40" s="80"/>
      <c r="N40" s="80"/>
      <c r="O40" s="80"/>
      <c r="P40" s="80"/>
      <c r="Q40" s="80"/>
      <c r="R40" s="81"/>
      <c r="S40" s="81"/>
      <c r="T40" s="77"/>
      <c r="U40" s="77"/>
      <c r="V40" s="77"/>
      <c r="W40" s="77"/>
      <c r="X40" s="77"/>
      <c r="Y40" s="77"/>
    </row>
    <row r="41" spans="1:25" s="38" customFormat="1" ht="13.8" x14ac:dyDescent="0.3">
      <c r="A41" s="56"/>
      <c r="B41" s="124" t="s">
        <v>59</v>
      </c>
      <c r="C41" s="124"/>
      <c r="D41" s="124"/>
      <c r="E41" s="124"/>
      <c r="F41" s="124"/>
      <c r="G41" s="124"/>
      <c r="H41" s="124"/>
      <c r="I41" s="124"/>
      <c r="J41" s="124"/>
      <c r="K41" s="56"/>
      <c r="M41" s="80"/>
      <c r="N41" s="80"/>
      <c r="O41" s="80"/>
      <c r="P41" s="80"/>
      <c r="Q41" s="80"/>
      <c r="R41" s="81"/>
      <c r="S41" s="81"/>
      <c r="T41" s="77"/>
      <c r="U41" s="77"/>
      <c r="V41" s="77"/>
      <c r="W41" s="77"/>
      <c r="X41" s="77"/>
      <c r="Y41" s="77"/>
    </row>
    <row r="42" spans="1:25" s="38" customFormat="1" ht="13.8" x14ac:dyDescent="0.3">
      <c r="A42" s="56"/>
      <c r="B42" s="124"/>
      <c r="C42" s="124"/>
      <c r="D42" s="124"/>
      <c r="E42" s="124"/>
      <c r="F42" s="124"/>
      <c r="G42" s="124"/>
      <c r="H42" s="124"/>
      <c r="I42" s="124"/>
      <c r="J42" s="124"/>
      <c r="K42" s="56"/>
      <c r="M42" s="80"/>
      <c r="N42" s="80"/>
      <c r="O42" s="80"/>
      <c r="P42" s="80"/>
      <c r="Q42" s="80"/>
      <c r="R42" s="81"/>
      <c r="S42" s="81"/>
      <c r="T42" s="77"/>
      <c r="U42" s="77"/>
      <c r="V42" s="77"/>
      <c r="W42" s="77"/>
      <c r="X42" s="77"/>
      <c r="Y42" s="77"/>
    </row>
    <row r="43" spans="1:25" s="38" customFormat="1" ht="13.8" x14ac:dyDescent="0.3">
      <c r="A43" s="56"/>
      <c r="B43" s="124"/>
      <c r="C43" s="124"/>
      <c r="D43" s="124"/>
      <c r="E43" s="124"/>
      <c r="F43" s="124"/>
      <c r="G43" s="124"/>
      <c r="H43" s="124"/>
      <c r="I43" s="124"/>
      <c r="J43" s="124"/>
      <c r="K43" s="56"/>
      <c r="M43" s="80"/>
      <c r="N43" s="80"/>
      <c r="O43" s="80"/>
      <c r="P43" s="80"/>
      <c r="Q43" s="80"/>
      <c r="R43" s="81"/>
      <c r="S43" s="81"/>
      <c r="T43" s="77"/>
      <c r="U43" s="77"/>
      <c r="V43" s="77"/>
      <c r="W43" s="77"/>
      <c r="X43" s="77"/>
      <c r="Y43" s="77"/>
    </row>
    <row r="44" spans="1:25" s="38" customFormat="1" ht="13.8" x14ac:dyDescent="0.3">
      <c r="A44" s="56"/>
      <c r="B44" s="86"/>
      <c r="C44" s="86"/>
      <c r="D44" s="86"/>
      <c r="E44" s="86"/>
      <c r="F44" s="86"/>
      <c r="G44" s="86"/>
      <c r="H44" s="86"/>
      <c r="I44" s="86"/>
      <c r="J44" s="86"/>
      <c r="K44" s="56"/>
      <c r="M44" s="80"/>
      <c r="N44" s="80"/>
      <c r="O44" s="80"/>
      <c r="P44" s="80"/>
      <c r="Q44" s="80"/>
      <c r="R44" s="81"/>
      <c r="S44" s="81"/>
      <c r="T44" s="77"/>
      <c r="U44" s="77"/>
      <c r="V44" s="77"/>
      <c r="W44" s="77"/>
      <c r="X44" s="77"/>
      <c r="Y44" s="77"/>
    </row>
    <row r="45" spans="1:25" s="38" customFormat="1" ht="12.75" customHeight="1" x14ac:dyDescent="0.3">
      <c r="A45" s="56"/>
      <c r="B45" s="124" t="s">
        <v>51</v>
      </c>
      <c r="C45" s="124"/>
      <c r="D45" s="124"/>
      <c r="E45" s="124"/>
      <c r="F45" s="124"/>
      <c r="G45" s="124"/>
      <c r="H45" s="124"/>
      <c r="I45" s="124"/>
      <c r="J45" s="124"/>
      <c r="K45" s="56"/>
      <c r="M45" s="80"/>
      <c r="N45" s="80"/>
      <c r="O45" s="80"/>
      <c r="P45" s="80"/>
      <c r="Q45" s="80"/>
      <c r="R45" s="81"/>
      <c r="S45" s="81"/>
      <c r="T45" s="77"/>
      <c r="U45" s="77"/>
      <c r="V45" s="77"/>
      <c r="W45" s="77"/>
      <c r="X45" s="77"/>
      <c r="Y45" s="77"/>
    </row>
    <row r="46" spans="1:25" s="38" customFormat="1" ht="13.8" x14ac:dyDescent="0.3">
      <c r="A46" s="56"/>
      <c r="B46" s="124"/>
      <c r="C46" s="124"/>
      <c r="D46" s="124"/>
      <c r="E46" s="124"/>
      <c r="F46" s="124"/>
      <c r="G46" s="124"/>
      <c r="H46" s="124"/>
      <c r="I46" s="124"/>
      <c r="J46" s="124"/>
      <c r="K46" s="56"/>
      <c r="M46" s="80"/>
      <c r="N46" s="80"/>
      <c r="O46" s="80"/>
      <c r="P46" s="80"/>
      <c r="Q46" s="80"/>
      <c r="R46" s="81"/>
      <c r="S46" s="81"/>
      <c r="T46" s="77"/>
      <c r="U46" s="77"/>
      <c r="V46" s="77"/>
      <c r="W46" s="77"/>
      <c r="X46" s="77"/>
      <c r="Y46" s="77"/>
    </row>
    <row r="47" spans="1:25" s="38" customFormat="1" ht="13.8" x14ac:dyDescent="0.3">
      <c r="A47" s="56"/>
      <c r="B47" s="124"/>
      <c r="C47" s="124"/>
      <c r="D47" s="124"/>
      <c r="E47" s="124"/>
      <c r="F47" s="124"/>
      <c r="G47" s="124"/>
      <c r="H47" s="124"/>
      <c r="I47" s="124"/>
      <c r="J47" s="124"/>
      <c r="K47" s="56"/>
      <c r="M47" s="80"/>
      <c r="N47" s="80"/>
      <c r="O47" s="80"/>
      <c r="P47" s="80"/>
      <c r="Q47" s="80"/>
      <c r="R47" s="81"/>
      <c r="S47" s="81"/>
      <c r="T47" s="77"/>
      <c r="U47" s="77"/>
      <c r="V47" s="77"/>
      <c r="W47" s="77"/>
      <c r="X47" s="77"/>
      <c r="Y47" s="77"/>
    </row>
    <row r="48" spans="1:25" s="38" customFormat="1" ht="12.75" customHeight="1" x14ac:dyDescent="0.3">
      <c r="A48" s="56"/>
      <c r="B48" s="124"/>
      <c r="C48" s="124"/>
      <c r="D48" s="124"/>
      <c r="E48" s="124"/>
      <c r="F48" s="124"/>
      <c r="G48" s="124"/>
      <c r="H48" s="124"/>
      <c r="I48" s="124"/>
      <c r="J48" s="124"/>
      <c r="K48" s="56"/>
      <c r="M48" s="80"/>
      <c r="N48" s="80"/>
      <c r="O48" s="80"/>
      <c r="P48" s="80"/>
      <c r="Q48" s="80"/>
      <c r="R48" s="81"/>
      <c r="S48" s="81"/>
      <c r="T48" s="77"/>
      <c r="U48" s="77"/>
      <c r="V48" s="77"/>
      <c r="W48" s="77"/>
      <c r="X48" s="77"/>
      <c r="Y48" s="77"/>
    </row>
    <row r="49" spans="1:25" s="38" customFormat="1" ht="13.8" x14ac:dyDescent="0.3">
      <c r="A49" s="56"/>
      <c r="B49" s="56" t="s">
        <v>60</v>
      </c>
      <c r="C49" s="56"/>
      <c r="D49" s="56"/>
      <c r="E49" s="56"/>
      <c r="F49" s="56"/>
      <c r="G49" s="56"/>
      <c r="H49" s="56"/>
      <c r="I49" s="56"/>
      <c r="J49" s="56"/>
      <c r="K49" s="56"/>
      <c r="M49" s="80"/>
      <c r="N49" s="80"/>
      <c r="O49" s="80"/>
      <c r="P49" s="80"/>
      <c r="Q49" s="80"/>
      <c r="R49" s="81"/>
      <c r="S49" s="81"/>
      <c r="T49" s="77"/>
      <c r="U49" s="77"/>
      <c r="V49" s="77"/>
      <c r="W49" s="77"/>
      <c r="X49" s="77"/>
      <c r="Y49" s="77"/>
    </row>
    <row r="50" spans="1:25" s="38" customFormat="1" ht="13.8" x14ac:dyDescent="0.3">
      <c r="A50" s="56"/>
      <c r="B50" s="56"/>
      <c r="C50" s="56"/>
      <c r="D50" s="56"/>
      <c r="F50" s="89" t="s">
        <v>66</v>
      </c>
      <c r="G50" s="87"/>
      <c r="H50" s="56"/>
      <c r="I50" s="56"/>
      <c r="J50" s="56"/>
      <c r="K50" s="56"/>
      <c r="M50" s="80"/>
      <c r="N50" s="80"/>
      <c r="O50" s="80"/>
      <c r="P50" s="80"/>
      <c r="Q50" s="80"/>
      <c r="R50" s="81"/>
      <c r="S50" s="81"/>
      <c r="T50" s="77"/>
      <c r="U50" s="77"/>
      <c r="V50" s="77"/>
      <c r="W50" s="77"/>
      <c r="X50" s="77"/>
      <c r="Y50" s="77"/>
    </row>
    <row r="51" spans="1:25" s="38" customFormat="1" ht="13.8" x14ac:dyDescent="0.3">
      <c r="A51" s="56"/>
      <c r="B51" s="56"/>
      <c r="C51" s="56"/>
      <c r="D51" s="56"/>
      <c r="E51" s="56"/>
      <c r="F51" s="56"/>
      <c r="G51" s="56"/>
      <c r="H51" s="56"/>
      <c r="I51" s="56"/>
      <c r="J51" s="56"/>
      <c r="K51" s="56"/>
      <c r="M51" s="80"/>
      <c r="N51" s="80"/>
      <c r="O51" s="80"/>
      <c r="P51" s="80"/>
      <c r="Q51" s="80"/>
      <c r="R51" s="81"/>
      <c r="S51" s="81"/>
      <c r="T51" s="77"/>
      <c r="U51" s="77"/>
      <c r="V51" s="77"/>
      <c r="W51" s="77"/>
      <c r="X51" s="77"/>
      <c r="Y51" s="77"/>
    </row>
    <row r="52" spans="1:25" s="38" customFormat="1" ht="12.75" customHeight="1" x14ac:dyDescent="0.3">
      <c r="A52" s="56"/>
      <c r="B52" s="57" t="s">
        <v>61</v>
      </c>
      <c r="C52" s="56"/>
      <c r="D52" s="56"/>
      <c r="E52" s="56"/>
      <c r="F52" s="56"/>
      <c r="G52" s="56"/>
      <c r="H52" s="56"/>
      <c r="I52" s="56"/>
      <c r="J52" s="56"/>
      <c r="K52" s="56"/>
      <c r="M52" s="80"/>
      <c r="N52" s="80"/>
      <c r="O52" s="80"/>
      <c r="P52" s="80"/>
      <c r="Q52" s="80"/>
      <c r="R52" s="81"/>
      <c r="S52" s="81"/>
      <c r="T52" s="77"/>
      <c r="U52" s="77"/>
      <c r="V52" s="77"/>
      <c r="W52" s="77"/>
      <c r="X52" s="77"/>
      <c r="Y52" s="77"/>
    </row>
    <row r="53" spans="1:25" s="38" customFormat="1" ht="13.8" x14ac:dyDescent="0.3">
      <c r="A53" s="56"/>
      <c r="B53" s="56"/>
      <c r="C53" s="56"/>
      <c r="D53" s="56"/>
      <c r="E53" s="56"/>
      <c r="F53" s="56"/>
      <c r="G53" s="56"/>
      <c r="H53" s="56"/>
      <c r="I53" s="56"/>
      <c r="J53" s="56"/>
      <c r="K53" s="56"/>
      <c r="M53" s="80"/>
      <c r="N53" s="80"/>
      <c r="O53" s="80"/>
      <c r="P53" s="80"/>
      <c r="Q53" s="80"/>
      <c r="R53" s="81"/>
      <c r="S53" s="81"/>
      <c r="T53" s="77"/>
      <c r="U53" s="77"/>
      <c r="V53" s="77"/>
      <c r="W53" s="77"/>
      <c r="X53" s="77"/>
      <c r="Y53" s="77"/>
    </row>
    <row r="54" spans="1:25" s="38" customFormat="1" ht="13.8" x14ac:dyDescent="0.3">
      <c r="A54" s="56"/>
      <c r="B54" s="125" t="s">
        <v>62</v>
      </c>
      <c r="C54" s="125"/>
      <c r="D54" s="125"/>
      <c r="E54" s="125"/>
      <c r="F54" s="125"/>
      <c r="G54" s="125"/>
      <c r="H54" s="125"/>
      <c r="I54" s="125"/>
      <c r="J54" s="125"/>
      <c r="K54" s="56"/>
      <c r="M54" s="80"/>
      <c r="N54" s="80"/>
      <c r="O54" s="80"/>
      <c r="P54" s="80"/>
      <c r="Q54" s="80"/>
      <c r="R54" s="81"/>
      <c r="S54" s="81"/>
      <c r="T54" s="77"/>
      <c r="U54" s="77"/>
      <c r="V54" s="77"/>
      <c r="W54" s="77"/>
      <c r="X54" s="77"/>
      <c r="Y54" s="77"/>
    </row>
    <row r="55" spans="1:25" s="38" customFormat="1" ht="13.8" x14ac:dyDescent="0.3">
      <c r="A55" s="56"/>
      <c r="B55" s="125"/>
      <c r="C55" s="125"/>
      <c r="D55" s="125"/>
      <c r="E55" s="125"/>
      <c r="F55" s="125"/>
      <c r="G55" s="125"/>
      <c r="H55" s="125"/>
      <c r="I55" s="125"/>
      <c r="J55" s="125"/>
      <c r="K55" s="56"/>
      <c r="M55" s="80"/>
      <c r="N55" s="80"/>
      <c r="O55" s="80"/>
      <c r="P55" s="80"/>
      <c r="Q55" s="80"/>
      <c r="R55" s="81"/>
      <c r="S55" s="81"/>
      <c r="T55" s="77"/>
      <c r="U55" s="77"/>
      <c r="V55" s="77"/>
      <c r="W55" s="77"/>
      <c r="X55" s="77"/>
      <c r="Y55" s="77"/>
    </row>
    <row r="56" spans="1:25" s="38" customFormat="1" ht="13.8" x14ac:dyDescent="0.3">
      <c r="A56" s="56"/>
      <c r="B56" s="125"/>
      <c r="C56" s="125"/>
      <c r="D56" s="125"/>
      <c r="E56" s="125"/>
      <c r="F56" s="125"/>
      <c r="G56" s="125"/>
      <c r="H56" s="125"/>
      <c r="I56" s="125"/>
      <c r="J56" s="125"/>
      <c r="K56" s="56"/>
      <c r="M56" s="80"/>
      <c r="N56" s="80"/>
      <c r="O56" s="90"/>
      <c r="P56" s="80"/>
      <c r="Q56" s="80"/>
      <c r="R56" s="81"/>
      <c r="S56" s="81"/>
      <c r="T56" s="77"/>
      <c r="U56" s="77"/>
      <c r="V56" s="77"/>
      <c r="W56" s="77"/>
      <c r="X56" s="77"/>
      <c r="Y56" s="77"/>
    </row>
    <row r="57" spans="1:25" s="38" customFormat="1" ht="13.8" x14ac:dyDescent="0.3">
      <c r="A57" s="56"/>
      <c r="B57" s="56"/>
      <c r="C57" s="56"/>
      <c r="D57" s="56"/>
      <c r="F57" s="87"/>
      <c r="G57" s="56"/>
      <c r="H57" s="56"/>
      <c r="I57" s="56"/>
      <c r="J57" s="56"/>
      <c r="K57" s="56"/>
      <c r="M57" s="80"/>
      <c r="N57" s="80"/>
      <c r="O57" s="80"/>
      <c r="P57" s="80"/>
      <c r="Q57" s="80"/>
      <c r="R57" s="81"/>
      <c r="S57" s="81"/>
      <c r="T57" s="77"/>
      <c r="U57" s="77"/>
      <c r="V57" s="77"/>
      <c r="W57" s="77"/>
      <c r="X57" s="77"/>
      <c r="Y57" s="77"/>
    </row>
    <row r="58" spans="1:25" s="38" customFormat="1" ht="13.8" x14ac:dyDescent="0.3">
      <c r="A58" s="56"/>
      <c r="B58" s="56"/>
      <c r="C58" s="56"/>
      <c r="D58" s="56"/>
      <c r="E58" s="56"/>
      <c r="F58" s="56"/>
      <c r="G58" s="56"/>
      <c r="H58" s="56"/>
      <c r="I58" s="56"/>
      <c r="J58" s="56"/>
      <c r="K58" s="56"/>
      <c r="M58" s="80"/>
      <c r="N58" s="80"/>
      <c r="O58" s="80"/>
      <c r="P58" s="80"/>
      <c r="Q58" s="80"/>
      <c r="R58" s="81"/>
      <c r="S58" s="81"/>
      <c r="T58" s="77"/>
      <c r="U58" s="77"/>
      <c r="V58" s="77"/>
      <c r="W58" s="77"/>
      <c r="X58" s="77"/>
      <c r="Y58" s="77"/>
    </row>
    <row r="59" spans="1:25" s="38" customFormat="1" ht="13.8" x14ac:dyDescent="0.3">
      <c r="K59" s="56"/>
      <c r="M59" s="80"/>
      <c r="N59" s="80"/>
      <c r="O59" s="91"/>
      <c r="P59" s="80"/>
      <c r="Q59" s="80"/>
      <c r="R59" s="81"/>
      <c r="S59" s="81"/>
      <c r="T59" s="77"/>
      <c r="U59" s="77"/>
      <c r="V59" s="77"/>
      <c r="W59" s="77"/>
      <c r="X59" s="77"/>
      <c r="Y59" s="77"/>
    </row>
    <row r="60" spans="1:25" s="38" customFormat="1" ht="13.8" x14ac:dyDescent="0.3">
      <c r="A60" s="56"/>
      <c r="B60" s="56" t="s">
        <v>52</v>
      </c>
      <c r="C60" s="56"/>
      <c r="D60" s="56"/>
      <c r="E60" s="56"/>
      <c r="F60" s="56"/>
      <c r="G60" s="56"/>
      <c r="H60" s="56"/>
      <c r="I60" s="56"/>
      <c r="J60" s="56"/>
      <c r="K60" s="56"/>
      <c r="M60" s="80"/>
      <c r="N60" s="80"/>
      <c r="O60" s="80"/>
      <c r="P60" s="80"/>
      <c r="Q60" s="80"/>
      <c r="R60" s="81"/>
      <c r="S60" s="81"/>
      <c r="T60" s="77"/>
      <c r="U60" s="77"/>
      <c r="V60" s="77"/>
      <c r="W60" s="77"/>
      <c r="X60" s="77"/>
      <c r="Y60" s="77"/>
    </row>
    <row r="61" spans="1:25" s="38" customFormat="1" ht="13.8" x14ac:dyDescent="0.3">
      <c r="A61" s="56"/>
      <c r="C61" s="56"/>
      <c r="D61" s="56"/>
      <c r="F61" s="89" t="s">
        <v>67</v>
      </c>
      <c r="G61" s="88"/>
      <c r="H61" s="56"/>
      <c r="I61" s="56"/>
      <c r="J61" s="56"/>
      <c r="K61" s="56"/>
      <c r="M61" s="80"/>
      <c r="N61" s="80"/>
      <c r="O61" s="80"/>
      <c r="P61" s="80"/>
      <c r="Q61" s="80"/>
      <c r="R61" s="81"/>
      <c r="S61" s="81"/>
      <c r="T61" s="77"/>
      <c r="U61" s="77"/>
      <c r="V61" s="77"/>
      <c r="W61" s="77"/>
      <c r="X61" s="77"/>
      <c r="Y61" s="77"/>
    </row>
    <row r="62" spans="1:25" s="38" customFormat="1" ht="13.8" x14ac:dyDescent="0.3">
      <c r="A62" s="56"/>
      <c r="B62" s="56"/>
      <c r="C62" s="56"/>
      <c r="D62" s="56"/>
      <c r="E62" s="56"/>
      <c r="F62" s="56"/>
      <c r="G62" s="56"/>
      <c r="H62" s="56"/>
      <c r="I62" s="56"/>
      <c r="J62" s="56"/>
      <c r="K62" s="56"/>
      <c r="M62" s="80"/>
      <c r="N62" s="80"/>
      <c r="O62" s="80"/>
      <c r="P62" s="80"/>
      <c r="Q62" s="80"/>
      <c r="R62" s="81"/>
      <c r="S62" s="81"/>
      <c r="T62" s="77"/>
      <c r="U62" s="77"/>
      <c r="V62" s="77"/>
      <c r="W62" s="77"/>
      <c r="X62" s="77"/>
      <c r="Y62" s="7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C62"/>
  <sheetViews>
    <sheetView tabSelected="1" view="pageBreakPreview" zoomScale="55" zoomScaleNormal="100" zoomScaleSheetLayoutView="55" workbookViewId="0">
      <selection activeCell="G3" sqref="G3"/>
    </sheetView>
  </sheetViews>
  <sheetFormatPr defaultColWidth="9.109375" defaultRowHeight="15.6" x14ac:dyDescent="0.3"/>
  <cols>
    <col min="1" max="2" width="9.109375" style="1"/>
    <col min="3" max="3" width="9.5546875" style="1" bestFit="1" customWidth="1"/>
    <col min="4" max="11" width="9.109375" style="1"/>
    <col min="12" max="12" width="5.44140625" style="2" customWidth="1"/>
    <col min="13" max="20" width="5.44140625" style="3" customWidth="1"/>
    <col min="21" max="23" width="9.109375" style="1"/>
    <col min="24" max="24" width="10.44140625" style="1" bestFit="1" customWidth="1"/>
    <col min="25" max="42" width="9.109375" style="1"/>
    <col min="43" max="43" width="17.109375" style="1" customWidth="1"/>
    <col min="44" max="44" width="12.5546875" style="1" customWidth="1"/>
    <col min="45" max="16384" width="9.109375" style="1"/>
  </cols>
  <sheetData>
    <row r="1" spans="1:133" s="38" customFormat="1" ht="13.8" x14ac:dyDescent="0.3">
      <c r="A1" s="34"/>
      <c r="B1" s="35" t="s">
        <v>0</v>
      </c>
      <c r="C1" s="36" t="s">
        <v>12</v>
      </c>
      <c r="D1" s="34"/>
      <c r="E1" s="34"/>
      <c r="F1" s="35" t="s">
        <v>28</v>
      </c>
      <c r="G1" s="37">
        <f>X1</f>
        <v>1</v>
      </c>
      <c r="H1" s="34"/>
      <c r="I1" s="34"/>
      <c r="J1" s="34"/>
      <c r="K1" s="34"/>
      <c r="M1" s="39" t="s">
        <v>29</v>
      </c>
      <c r="N1" s="39" t="s">
        <v>30</v>
      </c>
      <c r="O1" s="39" t="s">
        <v>31</v>
      </c>
      <c r="P1" s="39" t="s">
        <v>31</v>
      </c>
      <c r="Q1" s="39" t="s">
        <v>31</v>
      </c>
      <c r="R1" s="39" t="s">
        <v>32</v>
      </c>
      <c r="S1" s="58" t="s">
        <v>33</v>
      </c>
      <c r="T1" s="59" t="s">
        <v>34</v>
      </c>
      <c r="W1" s="40" t="s">
        <v>35</v>
      </c>
      <c r="X1" s="41">
        <f>SUM(M:M)</f>
        <v>1</v>
      </c>
    </row>
    <row r="2" spans="1:133" s="38" customFormat="1" ht="13.8" x14ac:dyDescent="0.3">
      <c r="A2" s="34"/>
      <c r="B2" s="35" t="s">
        <v>1</v>
      </c>
      <c r="C2" s="36" t="s">
        <v>14</v>
      </c>
      <c r="D2" s="34"/>
      <c r="E2" s="34"/>
      <c r="F2" s="35" t="s">
        <v>2</v>
      </c>
      <c r="G2" s="36" t="s">
        <v>106</v>
      </c>
      <c r="H2" s="34"/>
      <c r="I2" s="34"/>
      <c r="J2" s="34"/>
      <c r="K2" s="34"/>
      <c r="M2" s="42" t="s">
        <v>36</v>
      </c>
      <c r="N2" s="42" t="s">
        <v>36</v>
      </c>
      <c r="O2" s="42" t="s">
        <v>30</v>
      </c>
      <c r="P2" s="42" t="s">
        <v>30</v>
      </c>
      <c r="Q2" s="42" t="s">
        <v>30</v>
      </c>
      <c r="R2" s="42" t="s">
        <v>36</v>
      </c>
      <c r="S2" s="60" t="s">
        <v>36</v>
      </c>
      <c r="T2" s="61"/>
      <c r="W2" s="40" t="s">
        <v>37</v>
      </c>
      <c r="X2" s="41">
        <f>SUM(N:N)</f>
        <v>0</v>
      </c>
    </row>
    <row r="3" spans="1:133" s="38" customFormat="1" ht="13.8" x14ac:dyDescent="0.3">
      <c r="A3" s="34"/>
      <c r="B3" s="35" t="s">
        <v>3</v>
      </c>
      <c r="C3" s="43" t="s">
        <v>38</v>
      </c>
      <c r="D3" s="34"/>
      <c r="E3" s="34"/>
      <c r="F3" s="35" t="s">
        <v>4</v>
      </c>
      <c r="G3" s="36" t="s">
        <v>13</v>
      </c>
      <c r="H3" s="34"/>
      <c r="I3" s="34"/>
      <c r="J3" s="34"/>
      <c r="K3" s="34"/>
      <c r="M3" s="42"/>
      <c r="N3" s="42"/>
      <c r="O3" s="42"/>
      <c r="P3" s="42"/>
      <c r="Q3" s="42"/>
      <c r="R3" s="42"/>
      <c r="S3" s="60"/>
      <c r="T3" s="61"/>
      <c r="W3" s="40" t="s">
        <v>39</v>
      </c>
      <c r="X3" s="41">
        <f>SUM(O:O)</f>
        <v>0</v>
      </c>
    </row>
    <row r="4" spans="1:133" s="38" customFormat="1" ht="13.8" x14ac:dyDescent="0.3">
      <c r="A4" s="34"/>
      <c r="B4" s="35" t="s">
        <v>40</v>
      </c>
      <c r="C4" s="37"/>
      <c r="D4" s="34"/>
      <c r="E4" s="34"/>
      <c r="F4" s="35" t="s">
        <v>41</v>
      </c>
      <c r="G4" s="36" t="s">
        <v>95</v>
      </c>
      <c r="H4" s="34"/>
      <c r="I4" s="34"/>
      <c r="J4" s="34"/>
      <c r="K4" s="34"/>
      <c r="M4" s="42"/>
      <c r="N4" s="42"/>
      <c r="O4" s="42"/>
      <c r="P4" s="42"/>
      <c r="Q4" s="44"/>
      <c r="R4" s="45"/>
      <c r="S4" s="62"/>
      <c r="T4" s="61"/>
      <c r="W4" s="40" t="s">
        <v>39</v>
      </c>
      <c r="X4" s="41">
        <f>SUM(P:P)</f>
        <v>0</v>
      </c>
    </row>
    <row r="5" spans="1:133" s="38" customFormat="1" ht="13.8" x14ac:dyDescent="0.3">
      <c r="A5" s="34"/>
      <c r="B5" s="35" t="s">
        <v>43</v>
      </c>
      <c r="C5" s="37" t="s">
        <v>50</v>
      </c>
      <c r="D5" s="34"/>
      <c r="E5" s="35"/>
      <c r="F5" s="34"/>
      <c r="G5" s="34"/>
      <c r="H5" s="34"/>
      <c r="I5" s="34"/>
      <c r="J5" s="34"/>
      <c r="K5" s="34"/>
      <c r="M5" s="42"/>
      <c r="N5" s="42"/>
      <c r="O5" s="42"/>
      <c r="P5" s="42"/>
      <c r="Q5" s="44"/>
      <c r="R5" s="45"/>
      <c r="S5" s="62"/>
      <c r="T5" s="61"/>
      <c r="W5" s="40" t="s">
        <v>39</v>
      </c>
      <c r="X5" s="41">
        <f>SUM(Q:Q)</f>
        <v>0</v>
      </c>
    </row>
    <row r="6" spans="1:133" s="38" customFormat="1" ht="13.8" x14ac:dyDescent="0.3">
      <c r="A6" s="34"/>
      <c r="B6" s="34" t="s">
        <v>5</v>
      </c>
      <c r="C6" s="46"/>
      <c r="D6" s="34"/>
      <c r="E6" s="34"/>
      <c r="F6" s="34"/>
      <c r="G6" s="34"/>
      <c r="H6" s="34"/>
      <c r="I6" s="34"/>
      <c r="J6" s="34"/>
      <c r="K6" s="34"/>
      <c r="M6" s="42"/>
      <c r="N6" s="42"/>
      <c r="O6" s="42"/>
      <c r="P6" s="42"/>
      <c r="Q6" s="44"/>
      <c r="R6" s="45"/>
      <c r="S6" s="62"/>
      <c r="T6" s="61"/>
      <c r="W6" s="40" t="s">
        <v>44</v>
      </c>
      <c r="X6" s="41">
        <f>SUM(R:R)</f>
        <v>0</v>
      </c>
    </row>
    <row r="7" spans="1:133" s="38" customFormat="1" ht="13.8" x14ac:dyDescent="0.3">
      <c r="A7" s="34"/>
      <c r="B7" s="34"/>
      <c r="C7" s="34"/>
      <c r="D7" s="34"/>
      <c r="E7" s="34"/>
      <c r="F7" s="34"/>
      <c r="G7" s="34"/>
      <c r="H7" s="34"/>
      <c r="I7" s="34"/>
      <c r="J7" s="34"/>
      <c r="K7" s="34"/>
      <c r="M7" s="42"/>
      <c r="N7" s="42"/>
      <c r="O7" s="42"/>
      <c r="P7" s="42"/>
      <c r="Q7" s="44"/>
      <c r="R7" s="45"/>
      <c r="S7" s="62"/>
      <c r="T7" s="61"/>
      <c r="W7" s="40" t="s">
        <v>45</v>
      </c>
      <c r="X7" s="41">
        <f>SUM(S:S)</f>
        <v>0</v>
      </c>
    </row>
    <row r="8" spans="1:133" s="64" customFormat="1" ht="13.8" x14ac:dyDescent="0.3">
      <c r="A8" s="47"/>
      <c r="B8" s="38"/>
      <c r="C8" s="38"/>
      <c r="D8" s="38"/>
      <c r="E8" s="40" t="s">
        <v>0</v>
      </c>
      <c r="F8" s="41" t="str">
        <f>$C$1</f>
        <v>R. Abbott</v>
      </c>
      <c r="G8" s="38"/>
      <c r="H8" s="48"/>
      <c r="I8" s="40" t="s">
        <v>6</v>
      </c>
      <c r="J8" s="49" t="str">
        <f>$G$2</f>
        <v>AA-SM-041-014</v>
      </c>
      <c r="K8" s="50"/>
      <c r="L8" s="51"/>
      <c r="M8" s="42"/>
      <c r="N8" s="42"/>
      <c r="O8" s="42"/>
      <c r="P8" s="3"/>
      <c r="Q8" s="3"/>
      <c r="R8" s="3"/>
      <c r="S8" s="3"/>
      <c r="T8" s="63"/>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row>
    <row r="9" spans="1:133" s="67" customFormat="1" ht="13.8" x14ac:dyDescent="0.3">
      <c r="A9" s="38"/>
      <c r="B9" s="38"/>
      <c r="C9" s="38"/>
      <c r="D9" s="38"/>
      <c r="E9" s="40" t="s">
        <v>1</v>
      </c>
      <c r="F9" s="48" t="str">
        <f>$C$2</f>
        <v xml:space="preserve"> </v>
      </c>
      <c r="G9" s="38"/>
      <c r="H9" s="48"/>
      <c r="I9" s="40" t="s">
        <v>7</v>
      </c>
      <c r="J9" s="50" t="str">
        <f>$G$3</f>
        <v>IR</v>
      </c>
      <c r="K9" s="50"/>
      <c r="L9" s="51"/>
      <c r="M9" s="42">
        <v>1</v>
      </c>
      <c r="N9" s="42"/>
      <c r="O9" s="42"/>
      <c r="P9" s="3"/>
      <c r="Q9" s="3"/>
      <c r="R9" s="3"/>
      <c r="S9" s="3"/>
      <c r="T9" s="66"/>
      <c r="AF9" s="68"/>
      <c r="AG9" s="68"/>
      <c r="AH9" s="68"/>
      <c r="AI9" s="68"/>
      <c r="AJ9" s="68"/>
      <c r="AK9" s="20"/>
      <c r="AL9" s="20"/>
      <c r="AM9" s="105"/>
      <c r="AN9" s="20"/>
      <c r="AO9" s="20"/>
      <c r="AP9" s="20"/>
      <c r="AQ9" s="20"/>
      <c r="AR9" s="20"/>
      <c r="AS9" s="20"/>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row>
    <row r="10" spans="1:133" s="64" customFormat="1" ht="13.8" x14ac:dyDescent="0.3">
      <c r="A10" s="38"/>
      <c r="B10" s="38"/>
      <c r="C10" s="38"/>
      <c r="D10" s="38"/>
      <c r="E10" s="40" t="s">
        <v>3</v>
      </c>
      <c r="F10" s="48" t="str">
        <f>$C$3</f>
        <v>20/10/2013</v>
      </c>
      <c r="G10" s="38"/>
      <c r="H10" s="48"/>
      <c r="I10" s="40" t="s">
        <v>8</v>
      </c>
      <c r="J10" s="41" t="str">
        <f>L10&amp;" of "&amp;$G$1</f>
        <v>1 of 1</v>
      </c>
      <c r="K10" s="48"/>
      <c r="L10" s="51">
        <f>SUM($M$1:M9)</f>
        <v>1</v>
      </c>
      <c r="M10" s="42"/>
      <c r="N10" s="42"/>
      <c r="O10" s="42"/>
      <c r="P10" s="3"/>
      <c r="Q10" s="3"/>
      <c r="R10" s="3"/>
      <c r="S10" s="3"/>
      <c r="T10" s="63"/>
      <c r="AF10" s="65"/>
      <c r="AG10" s="65"/>
      <c r="AH10" s="65"/>
      <c r="AI10" s="65"/>
      <c r="AJ10" s="65"/>
      <c r="AK10" s="106"/>
      <c r="AL10" s="106"/>
      <c r="AM10" s="106"/>
      <c r="AN10" s="106"/>
      <c r="AO10" s="106"/>
      <c r="AP10" s="106"/>
      <c r="AQ10" s="106"/>
      <c r="AR10" s="106"/>
      <c r="AS10" s="106"/>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row>
    <row r="11" spans="1:133" s="69" customFormat="1" ht="13.8" x14ac:dyDescent="0.3">
      <c r="A11" s="2"/>
      <c r="B11" s="2"/>
      <c r="C11" s="2"/>
      <c r="D11" s="2"/>
      <c r="E11" s="40" t="s">
        <v>46</v>
      </c>
      <c r="F11" s="48" t="str">
        <f>$C$5</f>
        <v>STANDARD SPREADSHEET METHOD</v>
      </c>
      <c r="G11" s="38"/>
      <c r="H11" s="38"/>
      <c r="I11" s="52"/>
      <c r="J11" s="41"/>
      <c r="K11" s="38"/>
      <c r="L11" s="38"/>
      <c r="M11" s="42"/>
      <c r="N11" s="42"/>
      <c r="O11" s="42"/>
      <c r="P11" s="63"/>
      <c r="Q11" s="63"/>
      <c r="R11" s="63"/>
      <c r="S11" s="63"/>
      <c r="T11" s="63"/>
      <c r="AF11" s="70"/>
      <c r="AG11" s="70"/>
      <c r="AH11" s="70"/>
      <c r="AI11" s="70"/>
      <c r="AJ11" s="70"/>
      <c r="AK11" s="25"/>
      <c r="AL11" s="30"/>
      <c r="AM11" s="30"/>
      <c r="AN11" s="25"/>
      <c r="AO11" s="25"/>
      <c r="AP11" s="25"/>
      <c r="AQ11" s="106"/>
      <c r="AR11" s="106"/>
      <c r="AS11" s="106"/>
      <c r="AT11" s="65"/>
      <c r="AU11" s="65"/>
      <c r="AV11" s="65"/>
      <c r="AW11" s="65"/>
      <c r="AX11" s="65"/>
      <c r="AY11" s="65"/>
      <c r="AZ11" s="65"/>
      <c r="BA11" s="65"/>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row>
    <row r="12" spans="1:133" s="69" customFormat="1" x14ac:dyDescent="0.3">
      <c r="A12" s="18"/>
      <c r="B12" s="54" t="str">
        <f>$G$4</f>
        <v>STRESS ANALYSIS - SHEAR STRESS IN A RECTANGULAR BAR</v>
      </c>
      <c r="C12" s="18"/>
      <c r="D12" s="18"/>
      <c r="E12" s="18"/>
      <c r="F12" s="18"/>
      <c r="G12" s="18"/>
      <c r="H12" s="18"/>
      <c r="I12" s="18"/>
      <c r="J12" s="18"/>
      <c r="K12" s="18"/>
      <c r="L12" s="64"/>
      <c r="M12" s="63"/>
      <c r="N12" s="63"/>
      <c r="O12" s="63"/>
      <c r="P12" s="63"/>
      <c r="Q12" s="63"/>
      <c r="R12" s="63"/>
      <c r="S12" s="63"/>
      <c r="T12" s="63"/>
      <c r="AM12" s="14"/>
      <c r="AN12" s="16"/>
      <c r="AO12" s="106"/>
      <c r="AP12" s="106"/>
      <c r="AQ12" s="106"/>
      <c r="AR12" s="106"/>
      <c r="AS12" s="106"/>
      <c r="AT12" s="65"/>
      <c r="AU12" s="65"/>
      <c r="AV12" s="65"/>
      <c r="AW12" s="65"/>
      <c r="AX12" s="65"/>
      <c r="AY12" s="65"/>
      <c r="AZ12" s="65"/>
      <c r="BA12" s="65"/>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row>
    <row r="13" spans="1:133" s="2" customFormat="1" ht="13.8" x14ac:dyDescent="0.3">
      <c r="A13" s="6"/>
      <c r="B13" s="71"/>
      <c r="C13" s="6"/>
      <c r="D13" s="6"/>
      <c r="E13" s="6"/>
      <c r="F13" s="6"/>
      <c r="G13" s="6"/>
      <c r="H13" s="6"/>
      <c r="I13" s="6"/>
      <c r="J13" s="6"/>
      <c r="K13" s="6"/>
      <c r="M13" s="3"/>
      <c r="N13" s="3"/>
      <c r="O13" s="3"/>
      <c r="P13" s="3"/>
      <c r="Q13" s="3"/>
      <c r="R13" s="3"/>
      <c r="S13" s="3"/>
      <c r="T13" s="3"/>
      <c r="AO13" s="106"/>
      <c r="AP13" s="106"/>
      <c r="AQ13" s="106"/>
      <c r="AR13" s="106"/>
      <c r="AS13" s="106"/>
      <c r="AT13" s="21"/>
      <c r="AU13" s="101"/>
      <c r="AV13" s="21"/>
      <c r="AW13" s="21"/>
      <c r="AX13" s="101"/>
      <c r="AY13" s="21"/>
      <c r="AZ13" s="21"/>
      <c r="BA13" s="21"/>
      <c r="BB13" s="5"/>
      <c r="BC13" s="5"/>
      <c r="BD13" s="5"/>
      <c r="BE13" s="5"/>
      <c r="BF13" s="5"/>
      <c r="BG13" s="5"/>
      <c r="BH13" s="5"/>
      <c r="BI13" s="5"/>
      <c r="BJ13" s="5"/>
      <c r="BK13" s="5"/>
      <c r="BT13" s="5"/>
    </row>
    <row r="14" spans="1:133" s="2" customFormat="1" ht="13.8" x14ac:dyDescent="0.3">
      <c r="A14" s="6"/>
      <c r="B14" s="6"/>
      <c r="C14" s="6"/>
      <c r="D14" s="6"/>
      <c r="E14" s="6"/>
      <c r="F14" s="6"/>
      <c r="G14" s="6"/>
      <c r="H14" s="6"/>
      <c r="I14" s="6"/>
      <c r="J14" s="6"/>
      <c r="K14" s="6"/>
      <c r="M14" s="3"/>
      <c r="N14" s="3"/>
      <c r="O14" s="3"/>
      <c r="P14" s="3"/>
      <c r="Q14" s="3"/>
      <c r="R14" s="3"/>
      <c r="S14" s="3"/>
      <c r="T14" s="3"/>
      <c r="V14" s="64"/>
      <c r="X14" s="117">
        <f>C37</f>
        <v>-1.5</v>
      </c>
      <c r="Y14" s="116">
        <v>0</v>
      </c>
      <c r="Z14" s="69"/>
      <c r="AA14" s="69"/>
      <c r="AB14" s="2" t="s">
        <v>70</v>
      </c>
      <c r="AM14" s="12"/>
      <c r="AN14" s="14"/>
      <c r="AO14" s="106"/>
      <c r="AP14" s="34"/>
      <c r="AQ14" s="106" t="s">
        <v>96</v>
      </c>
      <c r="AR14" s="34"/>
      <c r="AS14" s="34"/>
      <c r="AT14" s="34"/>
      <c r="AU14" s="106"/>
      <c r="AV14" s="106"/>
      <c r="AW14" s="106"/>
      <c r="AX14" s="106"/>
      <c r="AY14" s="106"/>
      <c r="AZ14" s="106"/>
      <c r="BA14" s="21"/>
      <c r="BB14" s="5"/>
      <c r="BC14" s="5"/>
      <c r="BD14" s="5"/>
      <c r="BE14" s="5"/>
      <c r="BF14" s="5"/>
      <c r="BG14" s="5"/>
      <c r="BH14" s="5"/>
      <c r="BI14" s="5"/>
      <c r="BJ14" s="5"/>
      <c r="BK14" s="5"/>
      <c r="BT14" s="5"/>
    </row>
    <row r="15" spans="1:133" s="2" customFormat="1" ht="13.8" x14ac:dyDescent="0.3">
      <c r="A15" s="6"/>
      <c r="F15" s="6"/>
      <c r="G15" s="6"/>
      <c r="H15" s="6"/>
      <c r="I15" s="6"/>
      <c r="J15" s="6"/>
      <c r="K15" s="6"/>
      <c r="M15" s="3"/>
      <c r="N15" s="3"/>
      <c r="O15" s="3"/>
      <c r="P15" s="3"/>
      <c r="Q15" s="3"/>
      <c r="R15" s="3"/>
      <c r="S15" s="3"/>
      <c r="T15" s="3"/>
      <c r="V15" s="69"/>
      <c r="X15" s="117">
        <f>C38</f>
        <v>1.5</v>
      </c>
      <c r="Y15" s="116">
        <v>0</v>
      </c>
      <c r="Z15" s="7"/>
      <c r="AB15" s="10"/>
      <c r="AC15" s="10"/>
      <c r="AE15" s="10"/>
      <c r="AF15" s="10"/>
      <c r="AG15" s="10"/>
      <c r="AH15" s="10"/>
      <c r="AI15" s="10"/>
      <c r="AO15" s="110"/>
      <c r="AP15" s="106"/>
      <c r="AQ15" s="106"/>
      <c r="AR15" s="106"/>
      <c r="AS15" s="106"/>
      <c r="AT15" s="106"/>
      <c r="AU15" s="106"/>
      <c r="AV15" s="106"/>
      <c r="AW15" s="106"/>
      <c r="AX15" s="106"/>
      <c r="AY15" s="106"/>
      <c r="AZ15" s="106"/>
      <c r="BA15" s="21"/>
      <c r="BB15" s="5"/>
      <c r="BC15" s="5"/>
      <c r="BH15" s="5"/>
      <c r="BI15" s="5"/>
      <c r="BJ15" s="5"/>
      <c r="BK15" s="5"/>
      <c r="BT15" s="5"/>
    </row>
    <row r="16" spans="1:133" s="2" customFormat="1" ht="13.8" x14ac:dyDescent="0.3">
      <c r="A16" s="6"/>
      <c r="F16" s="6"/>
      <c r="G16" s="6"/>
      <c r="H16" s="6"/>
      <c r="I16" s="6"/>
      <c r="J16" s="6"/>
      <c r="K16" s="6"/>
      <c r="M16" s="3"/>
      <c r="N16" s="3"/>
      <c r="O16" s="3"/>
      <c r="P16" s="3"/>
      <c r="Q16" s="3"/>
      <c r="R16" s="3"/>
      <c r="S16" s="3"/>
      <c r="T16" s="3"/>
      <c r="V16" s="64"/>
      <c r="X16" s="117">
        <f>C38</f>
        <v>1.5</v>
      </c>
      <c r="Y16" s="116">
        <f>C27</f>
        <v>5</v>
      </c>
      <c r="Z16" s="8"/>
      <c r="AB16" s="17">
        <f t="shared" ref="AB16:AB26" si="0">$AC$27-AC16</f>
        <v>2.5</v>
      </c>
      <c r="AC16" s="17">
        <v>0</v>
      </c>
      <c r="AE16" s="92"/>
      <c r="AO16" s="110"/>
      <c r="AP16" s="118"/>
      <c r="AQ16" s="106"/>
      <c r="AR16" s="106"/>
      <c r="AS16" s="106"/>
      <c r="AT16" s="106"/>
      <c r="AU16" s="106"/>
      <c r="AV16" s="106"/>
      <c r="AW16" s="106"/>
      <c r="AX16" s="106"/>
      <c r="AY16" s="106"/>
      <c r="AZ16" s="106"/>
      <c r="BA16" s="21"/>
      <c r="BB16" s="5"/>
      <c r="BC16" s="5"/>
      <c r="BH16" s="5"/>
      <c r="BI16" s="5"/>
      <c r="BJ16" s="5"/>
      <c r="BK16" s="5"/>
      <c r="BT16" s="5"/>
    </row>
    <row r="17" spans="1:72" s="2" customFormat="1" ht="13.8" x14ac:dyDescent="0.3">
      <c r="B17" s="6"/>
      <c r="C17" s="6"/>
      <c r="D17" s="6"/>
      <c r="E17" s="6"/>
      <c r="F17" s="6"/>
      <c r="G17" s="6"/>
      <c r="H17" s="6"/>
      <c r="I17" s="6"/>
      <c r="J17" s="6"/>
      <c r="K17" s="6"/>
      <c r="M17" s="3"/>
      <c r="N17" s="3"/>
      <c r="O17" s="3"/>
      <c r="P17" s="3"/>
      <c r="Q17" s="3"/>
      <c r="R17" s="3"/>
      <c r="S17" s="3"/>
      <c r="T17" s="3"/>
      <c r="V17" s="69"/>
      <c r="X17" s="117">
        <f>C37</f>
        <v>-1.5</v>
      </c>
      <c r="Y17" s="116">
        <f>C27</f>
        <v>5</v>
      </c>
      <c r="Z17" s="9"/>
      <c r="AA17" s="5"/>
      <c r="AB17" s="17">
        <f t="shared" si="0"/>
        <v>2.5</v>
      </c>
      <c r="AC17" s="17">
        <v>0</v>
      </c>
      <c r="AD17" s="17">
        <f>AC17-$C$39</f>
        <v>-2.5</v>
      </c>
      <c r="AE17" s="92">
        <f t="shared" ref="AE17:AE37" si="1">6*$C$28*(($C$27/2)^2-AD17^2)/($C$26*$C$27^3)</f>
        <v>0</v>
      </c>
      <c r="AF17" s="2">
        <f t="shared" ref="AF17:AF37" si="2">AE17/$AE$40</f>
        <v>0</v>
      </c>
      <c r="AG17" s="2">
        <f t="shared" ref="AG17:AG37" si="3">AF17*$C$26</f>
        <v>0</v>
      </c>
      <c r="AO17" s="110"/>
      <c r="AP17" s="25"/>
      <c r="AQ17" s="25"/>
      <c r="AR17" s="25"/>
      <c r="AS17" s="25"/>
      <c r="AT17" s="25"/>
      <c r="AU17" s="25"/>
      <c r="AV17" s="25"/>
      <c r="AW17" s="106"/>
      <c r="AX17" s="106"/>
      <c r="AY17" s="106"/>
      <c r="AZ17" s="25"/>
      <c r="BA17" s="21"/>
      <c r="BB17" s="5"/>
      <c r="BC17" s="5"/>
      <c r="BH17" s="5"/>
      <c r="BI17" s="5"/>
      <c r="BJ17" s="5"/>
      <c r="BK17" s="5"/>
      <c r="BT17" s="5"/>
    </row>
    <row r="18" spans="1:72" s="2" customFormat="1" ht="13.8" x14ac:dyDescent="0.3">
      <c r="B18" s="6"/>
      <c r="C18" s="6"/>
      <c r="D18" s="6"/>
      <c r="E18" s="6"/>
      <c r="F18" s="6"/>
      <c r="G18" s="6"/>
      <c r="H18" s="6"/>
      <c r="I18" s="6"/>
      <c r="J18" s="6"/>
      <c r="K18" s="6"/>
      <c r="M18" s="3"/>
      <c r="N18" s="3"/>
      <c r="O18" s="3"/>
      <c r="P18" s="3"/>
      <c r="Q18" s="3"/>
      <c r="R18" s="3"/>
      <c r="S18" s="3"/>
      <c r="T18" s="3"/>
      <c r="V18" s="64"/>
      <c r="X18" s="117">
        <f>C37</f>
        <v>-1.5</v>
      </c>
      <c r="Y18" s="116">
        <v>0</v>
      </c>
      <c r="Z18" s="9"/>
      <c r="AA18" s="5"/>
      <c r="AB18" s="17">
        <f t="shared" si="0"/>
        <v>2.25</v>
      </c>
      <c r="AC18" s="17">
        <f t="shared" ref="AC18:AC36" si="4">AC17+($C$27)/20</f>
        <v>0.25</v>
      </c>
      <c r="AD18" s="17">
        <f t="shared" ref="AD18:AD37" si="5">AC18-$C$39</f>
        <v>-2.25</v>
      </c>
      <c r="AE18" s="92">
        <f t="shared" si="1"/>
        <v>190</v>
      </c>
      <c r="AF18" s="2">
        <f t="shared" si="2"/>
        <v>0.19</v>
      </c>
      <c r="AG18" s="2">
        <f t="shared" si="3"/>
        <v>0.57000000000000006</v>
      </c>
      <c r="AH18" s="33"/>
      <c r="AI18" s="33"/>
      <c r="AJ18" s="33"/>
      <c r="AO18" s="110"/>
      <c r="AP18" s="25"/>
      <c r="AT18" s="106"/>
      <c r="AU18" s="106"/>
      <c r="AV18" s="106"/>
      <c r="AW18" s="106"/>
      <c r="AX18" s="106"/>
      <c r="AY18" s="106"/>
      <c r="AZ18" s="106"/>
      <c r="BA18" s="21"/>
      <c r="BB18" s="5"/>
      <c r="BC18" s="5"/>
      <c r="BH18" s="5"/>
      <c r="BI18" s="5"/>
      <c r="BJ18" s="5"/>
      <c r="BK18" s="5"/>
      <c r="BT18" s="5"/>
    </row>
    <row r="19" spans="1:72" s="2" customFormat="1" ht="13.8" x14ac:dyDescent="0.3">
      <c r="F19" s="6"/>
      <c r="G19" s="6"/>
      <c r="H19" s="6"/>
      <c r="I19" s="6"/>
      <c r="J19" s="6"/>
      <c r="K19" s="6"/>
      <c r="M19" s="3"/>
      <c r="N19" s="3"/>
      <c r="O19" s="3"/>
      <c r="P19" s="3"/>
      <c r="Q19" s="3"/>
      <c r="R19" s="3"/>
      <c r="S19" s="3"/>
      <c r="T19" s="3"/>
      <c r="V19" s="69"/>
      <c r="W19" s="117"/>
      <c r="X19" s="116"/>
      <c r="Y19" s="116"/>
      <c r="Z19" s="9"/>
      <c r="AA19" s="5"/>
      <c r="AB19" s="17">
        <f t="shared" si="0"/>
        <v>2</v>
      </c>
      <c r="AC19" s="17">
        <f t="shared" si="4"/>
        <v>0.5</v>
      </c>
      <c r="AD19" s="17">
        <f t="shared" si="5"/>
        <v>-2</v>
      </c>
      <c r="AE19" s="92">
        <f t="shared" si="1"/>
        <v>360</v>
      </c>
      <c r="AF19" s="2">
        <f t="shared" si="2"/>
        <v>0.36</v>
      </c>
      <c r="AG19" s="2">
        <f t="shared" si="3"/>
        <v>1.08</v>
      </c>
      <c r="AH19" s="33"/>
      <c r="AI19" s="102">
        <f>AC17</f>
        <v>0</v>
      </c>
      <c r="AJ19" s="33">
        <v>0</v>
      </c>
      <c r="AK19" s="2">
        <f>AJ19/$AE$40</f>
        <v>0</v>
      </c>
      <c r="AL19" s="2">
        <f>AK19*$C$26</f>
        <v>0</v>
      </c>
      <c r="AO19" s="110"/>
      <c r="AP19" s="25"/>
      <c r="AT19" s="106"/>
      <c r="AU19" s="106"/>
      <c r="AV19" s="106"/>
      <c r="AW19" s="106"/>
      <c r="AX19" s="106"/>
      <c r="AY19" s="106"/>
      <c r="AZ19" s="106"/>
      <c r="BA19" s="21"/>
      <c r="BB19" s="5"/>
      <c r="BC19" s="5"/>
      <c r="BD19" s="5"/>
      <c r="BE19" s="5"/>
      <c r="BF19" s="5"/>
      <c r="BG19" s="5"/>
      <c r="BH19" s="5"/>
      <c r="BI19" s="5"/>
      <c r="BJ19" s="5"/>
      <c r="BK19" s="5"/>
      <c r="BT19" s="5"/>
    </row>
    <row r="20" spans="1:72" s="2" customFormat="1" ht="13.8" x14ac:dyDescent="0.3">
      <c r="F20" s="6"/>
      <c r="G20" s="6"/>
      <c r="H20" s="6"/>
      <c r="I20" s="6"/>
      <c r="J20" s="6"/>
      <c r="K20" s="6"/>
      <c r="M20" s="3"/>
      <c r="N20" s="3"/>
      <c r="O20" s="3"/>
      <c r="P20" s="3"/>
      <c r="Q20" s="3"/>
      <c r="R20" s="3"/>
      <c r="S20" s="3"/>
      <c r="T20" s="3"/>
      <c r="V20" s="64"/>
      <c r="W20" s="117"/>
      <c r="X20" s="116"/>
      <c r="Y20" s="116"/>
      <c r="Z20" s="9"/>
      <c r="AA20" s="5"/>
      <c r="AB20" s="17">
        <f t="shared" si="0"/>
        <v>1.75</v>
      </c>
      <c r="AC20" s="17">
        <f t="shared" si="4"/>
        <v>0.75</v>
      </c>
      <c r="AD20" s="17">
        <f t="shared" si="5"/>
        <v>-1.75</v>
      </c>
      <c r="AE20" s="92">
        <f t="shared" si="1"/>
        <v>510</v>
      </c>
      <c r="AF20" s="2">
        <f t="shared" si="2"/>
        <v>0.51</v>
      </c>
      <c r="AG20" s="2">
        <f t="shared" si="3"/>
        <v>1.53</v>
      </c>
      <c r="AI20" s="17">
        <f>AI19</f>
        <v>0</v>
      </c>
      <c r="AJ20" s="95">
        <f>H48</f>
        <v>666.66666666666663</v>
      </c>
      <c r="AK20" s="2">
        <f>AJ20/$AE$40</f>
        <v>0.66666666666666663</v>
      </c>
      <c r="AL20" s="2">
        <f>AK20*$C$26</f>
        <v>2</v>
      </c>
      <c r="AO20" s="110"/>
      <c r="AP20" s="25"/>
      <c r="AQ20" s="108"/>
      <c r="AR20" s="109"/>
      <c r="AS20" s="106"/>
      <c r="AT20" s="106"/>
      <c r="AU20" s="106"/>
      <c r="AV20" s="106"/>
      <c r="AW20" s="106"/>
      <c r="AX20" s="106"/>
      <c r="AY20" s="106"/>
      <c r="AZ20" s="25"/>
      <c r="BA20" s="21"/>
      <c r="BB20" s="5"/>
      <c r="BC20" s="5"/>
      <c r="BD20" s="5"/>
      <c r="BE20" s="5"/>
      <c r="BF20" s="5"/>
      <c r="BG20" s="5"/>
      <c r="BH20" s="5"/>
      <c r="BI20" s="5"/>
      <c r="BJ20" s="5"/>
      <c r="BK20" s="5"/>
      <c r="BT20" s="5"/>
    </row>
    <row r="21" spans="1:72" s="2" customFormat="1" ht="13.8" x14ac:dyDescent="0.3">
      <c r="F21" s="6"/>
      <c r="G21" s="6"/>
      <c r="H21" s="6"/>
      <c r="I21" s="6"/>
      <c r="J21" s="6"/>
      <c r="K21" s="6"/>
      <c r="M21" s="3"/>
      <c r="N21" s="3"/>
      <c r="O21" s="3"/>
      <c r="P21" s="3"/>
      <c r="Q21" s="3"/>
      <c r="R21" s="3"/>
      <c r="S21" s="3"/>
      <c r="T21" s="3"/>
      <c r="V21" s="69"/>
      <c r="W21" s="117"/>
      <c r="X21" s="116"/>
      <c r="Y21" s="116"/>
      <c r="Z21" s="9"/>
      <c r="AA21" s="5"/>
      <c r="AB21" s="17">
        <f t="shared" si="0"/>
        <v>1.5</v>
      </c>
      <c r="AC21" s="17">
        <f t="shared" si="4"/>
        <v>1</v>
      </c>
      <c r="AD21" s="17">
        <f t="shared" si="5"/>
        <v>-1.5</v>
      </c>
      <c r="AE21" s="92">
        <f t="shared" si="1"/>
        <v>640</v>
      </c>
      <c r="AF21" s="2">
        <f t="shared" si="2"/>
        <v>0.64</v>
      </c>
      <c r="AG21" s="2">
        <f t="shared" si="3"/>
        <v>1.92</v>
      </c>
      <c r="AI21" s="17">
        <f>AC37</f>
        <v>5</v>
      </c>
      <c r="AJ21" s="95">
        <f>H48</f>
        <v>666.66666666666663</v>
      </c>
      <c r="AK21" s="2">
        <f>AJ21/$AE$40</f>
        <v>0.66666666666666663</v>
      </c>
      <c r="AL21" s="2">
        <f>AK21*$C$26</f>
        <v>2</v>
      </c>
      <c r="AO21" s="110"/>
      <c r="AP21" s="25"/>
      <c r="AQ21" s="25"/>
      <c r="AR21" s="106"/>
      <c r="AS21" s="106"/>
      <c r="AT21" s="106"/>
      <c r="AU21" s="106"/>
      <c r="AV21" s="106"/>
      <c r="AW21" s="106"/>
      <c r="AX21" s="106"/>
      <c r="AY21" s="106"/>
      <c r="AZ21" s="106"/>
      <c r="BA21" s="21"/>
      <c r="BB21" s="5"/>
      <c r="BC21" s="5"/>
      <c r="BH21" s="5"/>
      <c r="BI21" s="5"/>
      <c r="BJ21" s="5"/>
      <c r="BK21" s="5"/>
      <c r="BT21" s="5"/>
    </row>
    <row r="22" spans="1:72" s="2" customFormat="1" ht="13.8" x14ac:dyDescent="0.3">
      <c r="F22" s="6"/>
      <c r="G22" s="6"/>
      <c r="H22" s="6"/>
      <c r="I22" s="6"/>
      <c r="J22" s="6"/>
      <c r="K22" s="6"/>
      <c r="M22" s="3"/>
      <c r="N22" s="3"/>
      <c r="O22" s="3"/>
      <c r="P22" s="3"/>
      <c r="Q22" s="3"/>
      <c r="R22" s="3"/>
      <c r="S22" s="3"/>
      <c r="T22" s="3"/>
      <c r="V22" s="64"/>
      <c r="W22" s="117"/>
      <c r="X22" s="116"/>
      <c r="Y22" s="116"/>
      <c r="Z22" s="9"/>
      <c r="AA22" s="5"/>
      <c r="AB22" s="17">
        <f t="shared" si="0"/>
        <v>1.25</v>
      </c>
      <c r="AC22" s="17">
        <f t="shared" si="4"/>
        <v>1.25</v>
      </c>
      <c r="AD22" s="17">
        <f t="shared" si="5"/>
        <v>-1.25</v>
      </c>
      <c r="AE22" s="92">
        <f t="shared" si="1"/>
        <v>750</v>
      </c>
      <c r="AF22" s="2">
        <f t="shared" si="2"/>
        <v>0.75</v>
      </c>
      <c r="AG22" s="2">
        <f t="shared" si="3"/>
        <v>2.25</v>
      </c>
      <c r="AI22" s="17">
        <f>AI21</f>
        <v>5</v>
      </c>
      <c r="AJ22" s="2">
        <v>0</v>
      </c>
      <c r="AK22" s="2">
        <f>AJ22/$AE$40</f>
        <v>0</v>
      </c>
      <c r="AL22" s="2">
        <f>AK22*$C$26</f>
        <v>0</v>
      </c>
      <c r="AO22" s="110"/>
      <c r="AP22" s="106"/>
      <c r="AQ22" s="111" t="s">
        <v>97</v>
      </c>
      <c r="AR22" s="106"/>
      <c r="AS22" s="106"/>
      <c r="AT22" s="106"/>
      <c r="AU22" s="106"/>
      <c r="AV22" s="106"/>
      <c r="AW22" s="106"/>
      <c r="AX22" s="106"/>
      <c r="AY22" s="106"/>
      <c r="AZ22" s="106"/>
      <c r="BA22" s="21"/>
      <c r="BB22" s="5"/>
      <c r="BC22" s="5"/>
      <c r="BH22" s="5"/>
      <c r="BI22" s="5"/>
      <c r="BJ22" s="5"/>
      <c r="BK22" s="5"/>
      <c r="BT22" s="5"/>
    </row>
    <row r="23" spans="1:72" s="2" customFormat="1" ht="13.8" x14ac:dyDescent="0.3">
      <c r="F23" s="6"/>
      <c r="G23" s="6"/>
      <c r="H23" s="6"/>
      <c r="I23" s="6"/>
      <c r="J23" s="6"/>
      <c r="K23" s="6"/>
      <c r="M23" s="3"/>
      <c r="N23" s="3"/>
      <c r="O23" s="3"/>
      <c r="P23" s="3"/>
      <c r="Q23" s="3"/>
      <c r="R23" s="3"/>
      <c r="S23" s="3"/>
      <c r="T23" s="3"/>
      <c r="V23" s="69"/>
      <c r="W23" s="117"/>
      <c r="X23" s="116"/>
      <c r="Y23" s="116"/>
      <c r="Z23" s="9"/>
      <c r="AA23" s="5"/>
      <c r="AB23" s="17">
        <f t="shared" si="0"/>
        <v>1</v>
      </c>
      <c r="AC23" s="17">
        <f t="shared" si="4"/>
        <v>1.5</v>
      </c>
      <c r="AD23" s="17">
        <f t="shared" si="5"/>
        <v>-1</v>
      </c>
      <c r="AE23" s="92">
        <f t="shared" si="1"/>
        <v>840</v>
      </c>
      <c r="AF23" s="2">
        <f t="shared" si="2"/>
        <v>0.84</v>
      </c>
      <c r="AG23" s="2">
        <f t="shared" si="3"/>
        <v>2.52</v>
      </c>
      <c r="AO23" s="110"/>
      <c r="AP23" s="106"/>
      <c r="AQ23" s="30" t="s">
        <v>21</v>
      </c>
      <c r="AR23" s="106" t="str">
        <f ca="1">[1]!xlv(AR25)</f>
        <v>b × d</v>
      </c>
      <c r="AS23" s="106"/>
      <c r="AT23" s="106"/>
      <c r="AU23" s="106"/>
      <c r="AV23" s="106"/>
      <c r="AW23" s="106"/>
      <c r="AX23" s="106"/>
      <c r="AY23" s="106"/>
      <c r="AZ23" s="106"/>
      <c r="BA23" s="21"/>
      <c r="BB23" s="5"/>
      <c r="BC23" s="5"/>
      <c r="BH23" s="5"/>
      <c r="BI23" s="5"/>
      <c r="BJ23" s="5"/>
      <c r="BK23" s="5"/>
      <c r="BT23" s="5"/>
    </row>
    <row r="24" spans="1:72" s="2" customFormat="1" ht="13.8" x14ac:dyDescent="0.3">
      <c r="F24" s="6"/>
      <c r="G24" s="6"/>
      <c r="H24" s="6"/>
      <c r="I24" s="6"/>
      <c r="J24" s="6"/>
      <c r="K24" s="6"/>
      <c r="M24"/>
      <c r="N24" s="3"/>
      <c r="O24" s="3"/>
      <c r="P24" s="3"/>
      <c r="Q24" s="3"/>
      <c r="R24" s="3"/>
      <c r="S24" s="3"/>
      <c r="T24" s="3"/>
      <c r="V24" s="64"/>
      <c r="W24" s="117"/>
      <c r="X24" s="116"/>
      <c r="Y24" s="116"/>
      <c r="Z24" s="9"/>
      <c r="AA24" s="5"/>
      <c r="AB24" s="17">
        <f t="shared" si="0"/>
        <v>0.75</v>
      </c>
      <c r="AC24" s="17">
        <f t="shared" si="4"/>
        <v>1.75</v>
      </c>
      <c r="AD24" s="17">
        <f t="shared" si="5"/>
        <v>-0.75</v>
      </c>
      <c r="AE24" s="92">
        <f t="shared" si="1"/>
        <v>910</v>
      </c>
      <c r="AF24" s="2">
        <f t="shared" si="2"/>
        <v>0.91</v>
      </c>
      <c r="AG24" s="2">
        <f t="shared" si="3"/>
        <v>2.73</v>
      </c>
      <c r="AO24" s="110"/>
      <c r="AP24" s="106"/>
      <c r="AQ24" s="30" t="s">
        <v>21</v>
      </c>
      <c r="AR24" s="106" t="str">
        <f>[1]!xln(AR25)</f>
        <v>3 × 5</v>
      </c>
      <c r="AS24" s="20"/>
      <c r="AT24" s="106"/>
      <c r="AU24" s="106"/>
      <c r="AV24" s="106"/>
      <c r="AW24" s="106"/>
      <c r="AX24" s="106"/>
      <c r="AY24" s="106"/>
      <c r="AZ24" s="106"/>
      <c r="BA24" s="21"/>
      <c r="BB24" s="5"/>
      <c r="BC24" s="5"/>
      <c r="BD24" s="5"/>
      <c r="BE24" s="5"/>
      <c r="BF24" s="5"/>
      <c r="BG24" s="5"/>
      <c r="BH24" s="5"/>
      <c r="BI24" s="5"/>
      <c r="BJ24" s="5"/>
      <c r="BK24" s="5"/>
      <c r="BT24" s="5"/>
    </row>
    <row r="25" spans="1:72" s="2" customFormat="1" ht="13.8" x14ac:dyDescent="0.3">
      <c r="F25" s="6"/>
      <c r="G25" s="6"/>
      <c r="H25" s="6"/>
      <c r="I25" s="6"/>
      <c r="J25" s="6"/>
      <c r="K25" s="6"/>
      <c r="M25" s="3"/>
      <c r="N25" s="3"/>
      <c r="O25" s="3"/>
      <c r="P25" s="3"/>
      <c r="Q25" s="3"/>
      <c r="R25" s="3"/>
      <c r="S25" s="3"/>
      <c r="T25" s="3"/>
      <c r="V25" s="69"/>
      <c r="W25" s="117"/>
      <c r="X25" s="116"/>
      <c r="Y25" s="116"/>
      <c r="Z25" s="9"/>
      <c r="AA25" s="5"/>
      <c r="AB25" s="17">
        <f t="shared" si="0"/>
        <v>0.5</v>
      </c>
      <c r="AC25" s="17">
        <f t="shared" si="4"/>
        <v>2</v>
      </c>
      <c r="AD25" s="17">
        <f t="shared" si="5"/>
        <v>-0.5</v>
      </c>
      <c r="AE25" s="92">
        <f t="shared" si="1"/>
        <v>960</v>
      </c>
      <c r="AF25" s="2">
        <f t="shared" si="2"/>
        <v>0.96</v>
      </c>
      <c r="AG25" s="2">
        <f t="shared" si="3"/>
        <v>2.88</v>
      </c>
      <c r="AO25" s="110"/>
      <c r="AP25" s="106"/>
      <c r="AQ25" s="30" t="s">
        <v>21</v>
      </c>
      <c r="AR25" s="119">
        <f>C26*C27</f>
        <v>15</v>
      </c>
      <c r="AS25" s="25" t="s">
        <v>16</v>
      </c>
      <c r="AT25" s="106"/>
      <c r="AU25" s="106"/>
      <c r="AV25" s="106"/>
      <c r="AW25" s="106"/>
      <c r="AX25" s="106"/>
      <c r="AY25" s="106"/>
      <c r="AZ25" s="106"/>
      <c r="BA25" s="21"/>
      <c r="BC25" s="5"/>
      <c r="BH25" s="5"/>
      <c r="BI25" s="5"/>
      <c r="BJ25" s="5"/>
      <c r="BK25" s="5"/>
      <c r="BT25" s="5"/>
    </row>
    <row r="26" spans="1:72" s="2" customFormat="1" ht="13.8" x14ac:dyDescent="0.3">
      <c r="B26" s="30" t="s">
        <v>69</v>
      </c>
      <c r="C26" s="107">
        <v>3</v>
      </c>
      <c r="D26" s="25" t="s">
        <v>10</v>
      </c>
      <c r="F26" s="6"/>
      <c r="G26" s="6"/>
      <c r="H26" s="6"/>
      <c r="I26" s="6"/>
      <c r="J26" s="6"/>
      <c r="K26" s="6"/>
      <c r="M26" s="3"/>
      <c r="N26" s="3"/>
      <c r="O26" s="3"/>
      <c r="P26" s="3"/>
      <c r="Q26" s="3"/>
      <c r="R26" s="3"/>
      <c r="S26" s="3"/>
      <c r="T26" s="3"/>
      <c r="V26" s="64"/>
      <c r="W26" s="117"/>
      <c r="X26" s="116"/>
      <c r="Y26" s="116"/>
      <c r="Z26" s="21"/>
      <c r="AB26" s="17">
        <f t="shared" si="0"/>
        <v>0.25</v>
      </c>
      <c r="AC26" s="17">
        <f t="shared" si="4"/>
        <v>2.25</v>
      </c>
      <c r="AD26" s="17">
        <f t="shared" si="5"/>
        <v>-0.25</v>
      </c>
      <c r="AE26" s="92">
        <f t="shared" si="1"/>
        <v>990</v>
      </c>
      <c r="AF26" s="2">
        <f t="shared" si="2"/>
        <v>0.99</v>
      </c>
      <c r="AG26" s="2">
        <f t="shared" si="3"/>
        <v>2.9699999999999998</v>
      </c>
      <c r="AO26" s="110"/>
      <c r="AP26" s="106"/>
      <c r="AQ26" s="106"/>
      <c r="AR26" s="106"/>
      <c r="AS26" s="106"/>
      <c r="AT26" s="106"/>
      <c r="AU26" s="106"/>
      <c r="AV26" s="106"/>
      <c r="AW26" s="106"/>
      <c r="AX26" s="106"/>
      <c r="AY26" s="106"/>
      <c r="AZ26" s="106"/>
      <c r="BA26" s="21"/>
      <c r="BC26" s="5"/>
      <c r="BH26" s="5"/>
      <c r="BI26" s="5"/>
      <c r="BJ26" s="5"/>
      <c r="BK26" s="5"/>
      <c r="BT26" s="5"/>
    </row>
    <row r="27" spans="1:72" s="2" customFormat="1" ht="13.8" x14ac:dyDescent="0.3">
      <c r="B27" s="108" t="s">
        <v>68</v>
      </c>
      <c r="C27" s="109">
        <v>5</v>
      </c>
      <c r="D27" s="106" t="s">
        <v>19</v>
      </c>
      <c r="F27" s="6"/>
      <c r="G27" s="6"/>
      <c r="H27" s="6"/>
      <c r="I27" s="6"/>
      <c r="J27" s="6"/>
      <c r="K27" s="6"/>
      <c r="M27" s="3"/>
      <c r="N27" s="3"/>
      <c r="O27" s="3"/>
      <c r="P27" s="3"/>
      <c r="Q27" s="3"/>
      <c r="R27" s="3"/>
      <c r="S27" s="3"/>
      <c r="T27" s="3"/>
      <c r="V27" s="69"/>
      <c r="W27" s="117"/>
      <c r="X27" s="116"/>
      <c r="Y27" s="116"/>
      <c r="Z27" s="21"/>
      <c r="AB27" s="17">
        <v>0</v>
      </c>
      <c r="AC27" s="17">
        <f t="shared" si="4"/>
        <v>2.5</v>
      </c>
      <c r="AD27" s="17">
        <f t="shared" si="5"/>
        <v>0</v>
      </c>
      <c r="AE27" s="92">
        <f t="shared" si="1"/>
        <v>1000</v>
      </c>
      <c r="AF27" s="2">
        <f t="shared" si="2"/>
        <v>1</v>
      </c>
      <c r="AG27" s="2">
        <f t="shared" si="3"/>
        <v>3</v>
      </c>
      <c r="AI27" s="2" t="s">
        <v>72</v>
      </c>
      <c r="AO27" s="110"/>
      <c r="AP27" s="106"/>
      <c r="AQ27" s="111" t="s">
        <v>82</v>
      </c>
      <c r="AR27" s="106"/>
      <c r="AS27" s="106"/>
      <c r="AT27" s="106"/>
      <c r="AU27" s="106"/>
      <c r="AV27" s="106"/>
      <c r="AW27" s="106"/>
      <c r="AX27" s="106"/>
      <c r="AY27" s="106"/>
      <c r="AZ27" s="106"/>
      <c r="BA27" s="21"/>
      <c r="BC27" s="5"/>
      <c r="BH27" s="5"/>
      <c r="BI27" s="5"/>
      <c r="BJ27" s="5"/>
      <c r="BK27" s="5"/>
      <c r="BT27" s="5"/>
    </row>
    <row r="28" spans="1:72" s="2" customFormat="1" ht="15" x14ac:dyDescent="0.35">
      <c r="B28" s="12" t="s">
        <v>75</v>
      </c>
      <c r="C28" s="93">
        <v>10000</v>
      </c>
      <c r="D28" s="2" t="s">
        <v>19</v>
      </c>
      <c r="F28" s="11"/>
      <c r="G28" s="11"/>
      <c r="H28" s="6"/>
      <c r="I28" s="6"/>
      <c r="J28" s="6"/>
      <c r="K28" s="6"/>
      <c r="M28" s="3"/>
      <c r="N28" s="3"/>
      <c r="O28" s="3"/>
      <c r="P28" s="3"/>
      <c r="Q28" s="3"/>
      <c r="R28" s="3"/>
      <c r="S28" s="3"/>
      <c r="T28" s="3"/>
      <c r="V28" s="64"/>
      <c r="W28" s="117"/>
      <c r="X28" s="116"/>
      <c r="Y28" s="116"/>
      <c r="AB28" s="17">
        <f t="shared" ref="AB28:AB38" si="6">$AC$27-AC28</f>
        <v>-0.25</v>
      </c>
      <c r="AC28" s="17">
        <f t="shared" si="4"/>
        <v>2.75</v>
      </c>
      <c r="AD28" s="17">
        <f t="shared" si="5"/>
        <v>0.25</v>
      </c>
      <c r="AE28" s="92">
        <f t="shared" si="1"/>
        <v>990</v>
      </c>
      <c r="AF28" s="2">
        <f t="shared" si="2"/>
        <v>0.99</v>
      </c>
      <c r="AG28" s="2">
        <f t="shared" si="3"/>
        <v>2.9699999999999998</v>
      </c>
      <c r="AJ28" s="2" t="str">
        <f>ROUND(AE40,1)&amp;" psi"</f>
        <v>1000 psi</v>
      </c>
      <c r="AO28" s="110"/>
      <c r="AP28" s="106"/>
      <c r="AQ28" s="108" t="s">
        <v>98</v>
      </c>
      <c r="AR28" s="120">
        <f>C26/2</f>
        <v>1.5</v>
      </c>
      <c r="AS28" s="106" t="s">
        <v>10</v>
      </c>
      <c r="AT28" s="106"/>
      <c r="AU28" s="106"/>
      <c r="AV28" s="106"/>
      <c r="AW28" s="106"/>
      <c r="AX28" s="106"/>
      <c r="AY28" s="106"/>
      <c r="AZ28" s="106"/>
      <c r="BA28" s="21"/>
      <c r="BC28" s="5"/>
      <c r="BH28" s="5"/>
      <c r="BI28" s="5"/>
      <c r="BJ28" s="5"/>
      <c r="BK28" s="5"/>
      <c r="BT28" s="5"/>
    </row>
    <row r="29" spans="1:72" s="2" customFormat="1" ht="15" x14ac:dyDescent="0.35">
      <c r="F29" s="11"/>
      <c r="G29" s="11"/>
      <c r="H29" s="6"/>
      <c r="I29" s="6"/>
      <c r="J29" s="6"/>
      <c r="K29" s="6"/>
      <c r="M29" s="3"/>
      <c r="N29" s="3"/>
      <c r="O29" s="3"/>
      <c r="P29" s="3"/>
      <c r="Q29" s="3"/>
      <c r="R29" s="3"/>
      <c r="S29" s="3"/>
      <c r="T29" s="3"/>
      <c r="V29" s="69"/>
      <c r="W29" s="117"/>
      <c r="X29" s="116"/>
      <c r="Y29" s="116"/>
      <c r="AB29" s="17">
        <f t="shared" si="6"/>
        <v>-0.5</v>
      </c>
      <c r="AC29" s="17">
        <f t="shared" si="4"/>
        <v>3</v>
      </c>
      <c r="AD29" s="17">
        <f t="shared" si="5"/>
        <v>0.5</v>
      </c>
      <c r="AE29" s="92">
        <f t="shared" si="1"/>
        <v>960</v>
      </c>
      <c r="AF29" s="2">
        <f t="shared" si="2"/>
        <v>0.96</v>
      </c>
      <c r="AG29" s="2">
        <f t="shared" si="3"/>
        <v>2.88</v>
      </c>
      <c r="AO29" s="110"/>
      <c r="AP29" s="106"/>
      <c r="AQ29" s="108" t="s">
        <v>99</v>
      </c>
      <c r="AR29" s="120">
        <f>C27/2</f>
        <v>2.5</v>
      </c>
      <c r="AS29" s="106" t="s">
        <v>10</v>
      </c>
      <c r="AT29" s="106"/>
      <c r="AU29" s="106"/>
      <c r="AV29" s="106"/>
      <c r="AW29" s="106"/>
      <c r="AX29" s="106"/>
      <c r="AY29" s="106"/>
      <c r="AZ29" s="106"/>
      <c r="BA29" s="21"/>
      <c r="BC29" s="5"/>
      <c r="BH29" s="5"/>
      <c r="BI29" s="5"/>
      <c r="BJ29" s="5"/>
      <c r="BK29" s="5"/>
      <c r="BT29" s="5"/>
    </row>
    <row r="30" spans="1:72" s="2" customFormat="1" ht="13.8" x14ac:dyDescent="0.3">
      <c r="A30" s="11"/>
      <c r="E30" s="11"/>
      <c r="F30" s="11"/>
      <c r="G30" s="11"/>
      <c r="H30" s="6"/>
      <c r="I30" s="6"/>
      <c r="J30" s="6"/>
      <c r="K30" s="6"/>
      <c r="M30" s="3"/>
      <c r="N30" s="3"/>
      <c r="O30" s="3"/>
      <c r="P30" s="3"/>
      <c r="Q30" s="3"/>
      <c r="R30" s="3"/>
      <c r="S30" s="3"/>
      <c r="T30" s="3"/>
      <c r="V30" s="64"/>
      <c r="W30" s="117"/>
      <c r="X30" s="116"/>
      <c r="Y30" s="116"/>
      <c r="AB30" s="17">
        <f t="shared" si="6"/>
        <v>-0.75</v>
      </c>
      <c r="AC30" s="17">
        <f t="shared" si="4"/>
        <v>3.25</v>
      </c>
      <c r="AD30" s="17">
        <f t="shared" si="5"/>
        <v>0.75</v>
      </c>
      <c r="AE30" s="92">
        <f t="shared" si="1"/>
        <v>910</v>
      </c>
      <c r="AF30" s="2">
        <f t="shared" si="2"/>
        <v>0.91</v>
      </c>
      <c r="AG30" s="2">
        <f t="shared" si="3"/>
        <v>2.73</v>
      </c>
      <c r="AI30" s="2" t="s">
        <v>71</v>
      </c>
      <c r="AO30" s="106"/>
      <c r="AP30" s="106"/>
      <c r="AQ30" s="106"/>
      <c r="AR30" s="106"/>
      <c r="AS30" s="106"/>
      <c r="AT30" s="106"/>
      <c r="AU30" s="106"/>
      <c r="AV30" s="106"/>
      <c r="AW30" s="106"/>
      <c r="AX30" s="106"/>
      <c r="AY30" s="106"/>
      <c r="AZ30" s="106"/>
      <c r="BA30" s="21"/>
      <c r="BC30" s="5"/>
      <c r="BH30" s="5"/>
      <c r="BI30" s="5"/>
      <c r="BJ30" s="5"/>
      <c r="BK30" s="5"/>
      <c r="BT30" s="5"/>
    </row>
    <row r="31" spans="1:72" s="2" customFormat="1" ht="13.8" x14ac:dyDescent="0.3">
      <c r="A31" s="11"/>
      <c r="C31" s="100"/>
      <c r="F31" s="11"/>
      <c r="G31" s="11"/>
      <c r="H31" s="6" t="s">
        <v>80</v>
      </c>
      <c r="I31" s="6"/>
      <c r="J31" s="6"/>
      <c r="K31" s="6"/>
      <c r="M31" s="3"/>
      <c r="N31" s="3"/>
      <c r="O31" s="3"/>
      <c r="P31" s="3"/>
      <c r="Q31" s="3"/>
      <c r="R31" s="3"/>
      <c r="S31" s="3"/>
      <c r="T31" s="3"/>
      <c r="V31" s="69"/>
      <c r="W31" s="117"/>
      <c r="X31" s="116"/>
      <c r="Y31" s="116"/>
      <c r="AB31" s="17">
        <f t="shared" si="6"/>
        <v>-1</v>
      </c>
      <c r="AC31" s="17">
        <f t="shared" si="4"/>
        <v>3.5</v>
      </c>
      <c r="AD31" s="17">
        <f t="shared" si="5"/>
        <v>1</v>
      </c>
      <c r="AE31" s="92">
        <f t="shared" si="1"/>
        <v>840</v>
      </c>
      <c r="AF31" s="2">
        <f t="shared" si="2"/>
        <v>0.84</v>
      </c>
      <c r="AG31" s="2">
        <f t="shared" si="3"/>
        <v>2.52</v>
      </c>
      <c r="AI31" s="17">
        <f>AC27</f>
        <v>2.5</v>
      </c>
      <c r="AJ31" s="2">
        <f>AG27</f>
        <v>3</v>
      </c>
      <c r="AO31" s="110"/>
      <c r="AP31" s="106"/>
      <c r="AQ31" s="111" t="s">
        <v>83</v>
      </c>
      <c r="AR31" s="106"/>
      <c r="AS31" s="106"/>
      <c r="AT31" s="106"/>
      <c r="AU31" s="106"/>
      <c r="AV31" s="106"/>
      <c r="AW31" s="106"/>
      <c r="AX31" s="106"/>
      <c r="AY31" s="106"/>
      <c r="AZ31" s="106"/>
      <c r="BA31" s="21"/>
      <c r="BC31" s="5"/>
      <c r="BH31" s="5"/>
      <c r="BI31" s="5"/>
      <c r="BJ31" s="5"/>
      <c r="BK31" s="5"/>
      <c r="BT31" s="5"/>
    </row>
    <row r="32" spans="1:72" s="2" customFormat="1" ht="15" x14ac:dyDescent="0.3">
      <c r="H32" s="2" t="s">
        <v>81</v>
      </c>
      <c r="M32" s="3"/>
      <c r="N32" s="3"/>
      <c r="O32" s="3"/>
      <c r="P32" s="3"/>
      <c r="Q32" s="3"/>
      <c r="R32" s="3"/>
      <c r="S32" s="3"/>
      <c r="T32" s="3"/>
      <c r="V32" s="64"/>
      <c r="W32" s="117"/>
      <c r="X32" s="116"/>
      <c r="Y32" s="116"/>
      <c r="AB32" s="17">
        <f t="shared" si="6"/>
        <v>-1.25</v>
      </c>
      <c r="AC32" s="17">
        <f t="shared" si="4"/>
        <v>3.75</v>
      </c>
      <c r="AD32" s="17">
        <f t="shared" si="5"/>
        <v>1.25</v>
      </c>
      <c r="AE32" s="92">
        <f t="shared" si="1"/>
        <v>750</v>
      </c>
      <c r="AF32" s="2">
        <f t="shared" si="2"/>
        <v>0.75</v>
      </c>
      <c r="AG32" s="2">
        <f t="shared" si="3"/>
        <v>2.25</v>
      </c>
      <c r="AO32" s="110"/>
      <c r="AP32" s="106"/>
      <c r="AQ32" s="30" t="s">
        <v>84</v>
      </c>
      <c r="AR32" s="106" t="str">
        <f ca="1">[1]!xlv(AR34)</f>
        <v>(1 / 12) × b × d³</v>
      </c>
      <c r="AS32" s="106"/>
      <c r="AT32" s="106"/>
      <c r="AU32" s="108" t="s">
        <v>85</v>
      </c>
      <c r="AV32" s="106" t="str">
        <f ca="1">[1]!xlv(AV34)</f>
        <v>(1 / 12) × d × b³</v>
      </c>
      <c r="AW32" s="106"/>
      <c r="AX32" s="30" t="s">
        <v>86</v>
      </c>
      <c r="AY32" s="106" t="str">
        <f ca="1">[1]!xlv(AY34)</f>
        <v>Iᵧ + Iₓ</v>
      </c>
      <c r="AZ32" s="106"/>
      <c r="BA32" s="21"/>
      <c r="BC32" s="5"/>
      <c r="BH32" s="5"/>
      <c r="BI32" s="5"/>
      <c r="BJ32" s="5"/>
      <c r="BK32" s="5"/>
      <c r="BT32" s="5"/>
    </row>
    <row r="33" spans="1:72" s="2" customFormat="1" ht="15" x14ac:dyDescent="0.3">
      <c r="M33" s="3"/>
      <c r="N33" s="3"/>
      <c r="O33" s="3"/>
      <c r="P33" s="3"/>
      <c r="Q33" s="3"/>
      <c r="R33" s="3"/>
      <c r="S33" s="3"/>
      <c r="T33" s="3"/>
      <c r="V33" s="69"/>
      <c r="W33" s="117"/>
      <c r="X33" s="116"/>
      <c r="Y33" s="116"/>
      <c r="AB33" s="17">
        <f t="shared" si="6"/>
        <v>-1.5</v>
      </c>
      <c r="AC33" s="17">
        <f t="shared" si="4"/>
        <v>4</v>
      </c>
      <c r="AD33" s="17">
        <f t="shared" si="5"/>
        <v>1.5</v>
      </c>
      <c r="AE33" s="92">
        <f t="shared" si="1"/>
        <v>640</v>
      </c>
      <c r="AF33" s="2">
        <f t="shared" si="2"/>
        <v>0.64</v>
      </c>
      <c r="AG33" s="2">
        <f t="shared" si="3"/>
        <v>1.92</v>
      </c>
      <c r="AO33" s="110"/>
      <c r="AP33" s="106"/>
      <c r="AQ33" s="30" t="s">
        <v>84</v>
      </c>
      <c r="AR33" s="106" t="str">
        <f>[1]!xln(AR34)</f>
        <v>(1 / 12) × 3 × 5³</v>
      </c>
      <c r="AS33" s="106"/>
      <c r="AT33" s="106"/>
      <c r="AU33" s="108" t="s">
        <v>85</v>
      </c>
      <c r="AV33" s="106" t="str">
        <f>[1]!xln(AV34)</f>
        <v>(1 / 12) × 5 × 3³</v>
      </c>
      <c r="AW33" s="106"/>
      <c r="AX33" s="30" t="s">
        <v>86</v>
      </c>
      <c r="AY33" s="106" t="str">
        <f>[1]!xln(AY34)</f>
        <v>11.2 + 31.2</v>
      </c>
      <c r="AZ33" s="106"/>
      <c r="BA33" s="21"/>
      <c r="BC33" s="5"/>
      <c r="BH33" s="5"/>
      <c r="BI33" s="5"/>
      <c r="BJ33" s="5"/>
      <c r="BK33" s="5"/>
      <c r="BT33" s="5"/>
    </row>
    <row r="34" spans="1:72" s="2" customFormat="1" ht="15" x14ac:dyDescent="0.3">
      <c r="A34" s="11"/>
      <c r="B34" s="15" t="s">
        <v>20</v>
      </c>
      <c r="C34" s="11"/>
      <c r="D34" s="11"/>
      <c r="F34" s="11"/>
      <c r="G34" s="11"/>
      <c r="H34" s="11"/>
      <c r="I34" s="6"/>
      <c r="J34" s="20"/>
      <c r="K34" s="20"/>
      <c r="M34" s="3"/>
      <c r="N34" s="3"/>
      <c r="O34" s="3"/>
      <c r="P34" s="3"/>
      <c r="Q34" s="3"/>
      <c r="R34" s="3"/>
      <c r="S34" s="3"/>
      <c r="T34" s="3"/>
      <c r="V34" s="64"/>
      <c r="W34" s="117"/>
      <c r="X34" s="116"/>
      <c r="Y34" s="116"/>
      <c r="AB34" s="17">
        <f t="shared" si="6"/>
        <v>-1.75</v>
      </c>
      <c r="AC34" s="17">
        <f t="shared" si="4"/>
        <v>4.25</v>
      </c>
      <c r="AD34" s="17">
        <f t="shared" si="5"/>
        <v>1.75</v>
      </c>
      <c r="AE34" s="92">
        <f t="shared" si="1"/>
        <v>510</v>
      </c>
      <c r="AF34" s="2">
        <f t="shared" si="2"/>
        <v>0.51</v>
      </c>
      <c r="AG34" s="2">
        <f t="shared" si="3"/>
        <v>1.53</v>
      </c>
      <c r="AO34" s="106"/>
      <c r="AP34" s="106"/>
      <c r="AQ34" s="30" t="s">
        <v>84</v>
      </c>
      <c r="AR34" s="119">
        <f>(1/12)*C26*C27^3</f>
        <v>31.25</v>
      </c>
      <c r="AS34" s="25" t="s">
        <v>18</v>
      </c>
      <c r="AT34" s="106"/>
      <c r="AU34" s="108" t="s">
        <v>85</v>
      </c>
      <c r="AV34" s="119">
        <f>(1/12)*C27*C26^3</f>
        <v>11.249999999999998</v>
      </c>
      <c r="AW34" s="25" t="s">
        <v>18</v>
      </c>
      <c r="AX34" s="30" t="s">
        <v>86</v>
      </c>
      <c r="AY34" s="119">
        <f>AV34+AR34</f>
        <v>42.5</v>
      </c>
      <c r="AZ34" s="25" t="s">
        <v>18</v>
      </c>
      <c r="BA34" s="104"/>
      <c r="BC34" s="5"/>
      <c r="BH34" s="5"/>
      <c r="BI34" s="5"/>
      <c r="BJ34" s="5"/>
      <c r="BK34" s="5"/>
      <c r="BT34" s="5"/>
    </row>
    <row r="35" spans="1:72" s="2" customFormat="1" ht="13.8" x14ac:dyDescent="0.3">
      <c r="A35" s="18"/>
      <c r="B35" s="19" t="s">
        <v>15</v>
      </c>
      <c r="C35" s="18"/>
      <c r="D35" s="18"/>
      <c r="F35" s="19" t="s">
        <v>17</v>
      </c>
      <c r="G35" s="18"/>
      <c r="H35" s="18"/>
      <c r="I35" s="20"/>
      <c r="J35" s="20"/>
      <c r="M35" s="3"/>
      <c r="N35" s="3"/>
      <c r="O35" s="3"/>
      <c r="P35" s="3"/>
      <c r="Q35" s="3"/>
      <c r="R35" s="3"/>
      <c r="S35" s="3"/>
      <c r="T35" s="3"/>
      <c r="V35" s="69"/>
      <c r="W35" s="117"/>
      <c r="X35" s="116"/>
      <c r="Y35" s="116"/>
      <c r="AB35" s="17">
        <f t="shared" si="6"/>
        <v>-2</v>
      </c>
      <c r="AC35" s="17">
        <f t="shared" si="4"/>
        <v>4.5</v>
      </c>
      <c r="AD35" s="17">
        <f t="shared" si="5"/>
        <v>2</v>
      </c>
      <c r="AE35" s="92">
        <f t="shared" si="1"/>
        <v>360</v>
      </c>
      <c r="AF35" s="2">
        <f t="shared" si="2"/>
        <v>0.36</v>
      </c>
      <c r="AG35" s="2">
        <f t="shared" si="3"/>
        <v>1.08</v>
      </c>
      <c r="AO35" s="110"/>
      <c r="AP35" s="106"/>
      <c r="AQ35" s="106"/>
      <c r="AR35" s="106"/>
      <c r="AS35" s="106"/>
      <c r="AT35" s="106"/>
      <c r="AU35" s="106"/>
      <c r="AV35" s="106"/>
      <c r="AW35" s="106"/>
      <c r="AX35" s="106"/>
      <c r="AY35" s="106"/>
      <c r="AZ35" s="106"/>
      <c r="BA35" s="104"/>
      <c r="BC35" s="5"/>
      <c r="BH35" s="5"/>
      <c r="BI35" s="5"/>
      <c r="BJ35" s="5"/>
      <c r="BK35" s="5"/>
      <c r="BT35" s="5"/>
    </row>
    <row r="36" spans="1:72" s="2" customFormat="1" ht="15" x14ac:dyDescent="0.3">
      <c r="A36" s="18"/>
      <c r="B36" s="30" t="s">
        <v>21</v>
      </c>
      <c r="C36" s="112">
        <f>C26*C27</f>
        <v>15</v>
      </c>
      <c r="D36" s="113" t="s">
        <v>16</v>
      </c>
      <c r="F36" s="22" t="s">
        <v>26</v>
      </c>
      <c r="G36" s="110" t="str">
        <f ca="1">[1]!xlv(G38)</f>
        <v>(1 / 12) × b × d³</v>
      </c>
      <c r="J36"/>
      <c r="K36" s="20"/>
      <c r="L36" s="26"/>
      <c r="M36" s="3"/>
      <c r="N36" s="3"/>
      <c r="O36" s="3"/>
      <c r="P36" s="3"/>
      <c r="Q36" s="3"/>
      <c r="R36" s="3"/>
      <c r="S36" s="3"/>
      <c r="T36" s="3"/>
      <c r="V36" s="64"/>
      <c r="W36" s="117"/>
      <c r="X36" s="116"/>
      <c r="Y36" s="116"/>
      <c r="AB36" s="17">
        <f t="shared" si="6"/>
        <v>-2.25</v>
      </c>
      <c r="AC36" s="17">
        <f t="shared" si="4"/>
        <v>4.75</v>
      </c>
      <c r="AD36" s="17">
        <f t="shared" si="5"/>
        <v>2.25</v>
      </c>
      <c r="AE36" s="92">
        <f t="shared" si="1"/>
        <v>190</v>
      </c>
      <c r="AF36" s="2">
        <f t="shared" si="2"/>
        <v>0.19</v>
      </c>
      <c r="AG36" s="2">
        <f t="shared" si="3"/>
        <v>0.57000000000000006</v>
      </c>
      <c r="AO36" s="110"/>
      <c r="AP36" s="106"/>
      <c r="AQ36" s="114" t="s">
        <v>87</v>
      </c>
      <c r="AR36" s="106"/>
      <c r="AS36" s="106"/>
      <c r="AT36" s="106"/>
      <c r="AU36" s="106"/>
      <c r="AV36" s="106"/>
      <c r="AW36" s="106"/>
      <c r="AX36" s="106"/>
      <c r="AY36" s="106"/>
      <c r="AZ36" s="106"/>
      <c r="BA36" s="104"/>
      <c r="BH36" s="5"/>
      <c r="BI36" s="5"/>
      <c r="BJ36" s="5"/>
      <c r="BK36" s="5"/>
      <c r="BT36" s="5"/>
    </row>
    <row r="37" spans="1:72" s="2" customFormat="1" ht="15" x14ac:dyDescent="0.35">
      <c r="A37" s="18"/>
      <c r="B37" s="13" t="s">
        <v>22</v>
      </c>
      <c r="C37" s="23">
        <f>-C26/2</f>
        <v>-1.5</v>
      </c>
      <c r="D37" s="18" t="s">
        <v>10</v>
      </c>
      <c r="F37" s="4" t="s">
        <v>78</v>
      </c>
      <c r="G37" s="110" t="str">
        <f>[1]!xln(G38)</f>
        <v>(1 / 12) × 3 × 5³</v>
      </c>
      <c r="J37" s="20"/>
      <c r="K37" s="20"/>
      <c r="L37" s="26"/>
      <c r="M37" s="3"/>
      <c r="N37" s="3"/>
      <c r="O37" s="3"/>
      <c r="P37" s="3"/>
      <c r="Q37" s="3"/>
      <c r="R37" s="3"/>
      <c r="S37" s="3"/>
      <c r="T37" s="3"/>
      <c r="V37" s="69"/>
      <c r="W37" s="117"/>
      <c r="X37" s="116"/>
      <c r="Y37" s="116"/>
      <c r="AB37" s="17">
        <f t="shared" si="6"/>
        <v>-2.5</v>
      </c>
      <c r="AC37" s="17">
        <f>C27</f>
        <v>5</v>
      </c>
      <c r="AD37" s="17">
        <f t="shared" si="5"/>
        <v>2.5</v>
      </c>
      <c r="AE37" s="92">
        <f t="shared" si="1"/>
        <v>0</v>
      </c>
      <c r="AF37" s="2">
        <f t="shared" si="2"/>
        <v>0</v>
      </c>
      <c r="AG37" s="2">
        <f t="shared" si="3"/>
        <v>0</v>
      </c>
      <c r="AO37" s="110"/>
      <c r="AP37" s="106"/>
      <c r="AQ37" s="30" t="s">
        <v>88</v>
      </c>
      <c r="AR37" s="106" t="str">
        <f ca="1">[1]!xlv(AR39)</f>
        <v>√[Iₓ / A]</v>
      </c>
      <c r="AS37" s="106"/>
      <c r="AT37" s="106"/>
      <c r="AU37" s="30" t="s">
        <v>89</v>
      </c>
      <c r="AV37" s="106" t="str">
        <f ca="1">[1]!xlv(AV39)</f>
        <v>√[Iᵧ / A]</v>
      </c>
      <c r="AW37" s="106"/>
      <c r="AX37" s="106"/>
      <c r="AY37" s="106"/>
      <c r="AZ37" s="106"/>
      <c r="BA37" s="104"/>
    </row>
    <row r="38" spans="1:72" s="2" customFormat="1" ht="15" x14ac:dyDescent="0.35">
      <c r="A38" s="18"/>
      <c r="B38" s="13" t="s">
        <v>23</v>
      </c>
      <c r="C38" s="27">
        <f>C26/2</f>
        <v>1.5</v>
      </c>
      <c r="D38" s="18" t="s">
        <v>10</v>
      </c>
      <c r="F38" s="22" t="s">
        <v>26</v>
      </c>
      <c r="G38" s="31">
        <f>(1/12)*C26*C27^3</f>
        <v>31.25</v>
      </c>
      <c r="H38" s="24" t="s">
        <v>18</v>
      </c>
      <c r="I38" s="20"/>
      <c r="K38" s="20"/>
      <c r="L38" s="26"/>
      <c r="M38" s="3"/>
      <c r="N38" s="3"/>
      <c r="O38" s="3"/>
      <c r="P38" s="3"/>
      <c r="Q38" s="3"/>
      <c r="R38" s="3"/>
      <c r="S38" s="3"/>
      <c r="T38" s="3"/>
      <c r="V38" s="64"/>
      <c r="W38" s="117"/>
      <c r="X38" s="116"/>
      <c r="Y38" s="116"/>
      <c r="AB38" s="17">
        <f t="shared" si="6"/>
        <v>-2.5</v>
      </c>
      <c r="AC38" s="17">
        <f>AC37</f>
        <v>5</v>
      </c>
      <c r="AD38" s="17"/>
      <c r="AE38" s="92"/>
      <c r="AG38" s="2">
        <v>0</v>
      </c>
      <c r="AO38" s="110"/>
      <c r="AP38" s="106"/>
      <c r="AQ38" s="30" t="s">
        <v>88</v>
      </c>
      <c r="AR38" s="106" t="str">
        <f>[1]!xln(AR39)</f>
        <v>√[31.2 / 15]</v>
      </c>
      <c r="AS38" s="106"/>
      <c r="AT38" s="106"/>
      <c r="AU38" s="30" t="s">
        <v>89</v>
      </c>
      <c r="AV38" s="106" t="str">
        <f>[1]!xln(AV39)</f>
        <v>√[11.2 / 15]</v>
      </c>
      <c r="AW38" s="106"/>
      <c r="AX38" s="106"/>
      <c r="AY38" s="106"/>
      <c r="AZ38" s="106"/>
      <c r="BA38" s="21"/>
    </row>
    <row r="39" spans="1:72" s="2" customFormat="1" ht="15" x14ac:dyDescent="0.35">
      <c r="A39" s="18"/>
      <c r="B39" s="13" t="s">
        <v>24</v>
      </c>
      <c r="C39" s="23">
        <f>C27/2</f>
        <v>2.5</v>
      </c>
      <c r="D39" s="18" t="s">
        <v>10</v>
      </c>
      <c r="E39" s="18"/>
      <c r="G39" s="110"/>
      <c r="K39" s="20"/>
      <c r="L39" s="26"/>
      <c r="M39" s="28"/>
      <c r="N39" s="28"/>
      <c r="O39" s="28"/>
      <c r="P39" s="28"/>
      <c r="Q39" s="28"/>
      <c r="R39" s="28"/>
      <c r="S39" s="28"/>
      <c r="T39" s="29"/>
      <c r="V39" s="69"/>
      <c r="W39" s="117"/>
      <c r="X39" s="116"/>
      <c r="Y39" s="116"/>
      <c r="AC39" s="17"/>
      <c r="AM39" s="110"/>
      <c r="AN39" s="110"/>
      <c r="AO39" s="110"/>
      <c r="AP39" s="106"/>
      <c r="AQ39" s="30" t="s">
        <v>88</v>
      </c>
      <c r="AR39" s="121">
        <f>SQRT(AR34/AR25)</f>
        <v>1.4433756729740645</v>
      </c>
      <c r="AS39" s="25" t="s">
        <v>10</v>
      </c>
      <c r="AT39" s="106"/>
      <c r="AU39" s="30" t="s">
        <v>89</v>
      </c>
      <c r="AV39" s="120">
        <f>SQRT(AV34/AR25)</f>
        <v>0.8660254037844386</v>
      </c>
      <c r="AW39" s="25" t="s">
        <v>10</v>
      </c>
      <c r="AX39" s="106"/>
      <c r="AY39" s="106"/>
      <c r="AZ39" s="106"/>
      <c r="BA39" s="21"/>
    </row>
    <row r="40" spans="1:72" s="2" customFormat="1" ht="15" x14ac:dyDescent="0.35">
      <c r="A40" s="18"/>
      <c r="B40" s="13" t="s">
        <v>25</v>
      </c>
      <c r="C40" s="23">
        <f>-C27/2</f>
        <v>-2.5</v>
      </c>
      <c r="D40" s="18" t="s">
        <v>10</v>
      </c>
      <c r="F40" s="32" t="s">
        <v>27</v>
      </c>
      <c r="G40" s="110" t="str">
        <f ca="1">[1]!xlv(G42)</f>
        <v>(1 / 12) × d × b³</v>
      </c>
      <c r="H40" s="24"/>
      <c r="I40" s="20"/>
      <c r="J40" s="20"/>
      <c r="K40" s="20"/>
      <c r="L40" s="26"/>
      <c r="M40" s="28"/>
      <c r="N40" s="28"/>
      <c r="O40" s="28"/>
      <c r="P40" s="28"/>
      <c r="Q40" s="28"/>
      <c r="R40" s="28"/>
      <c r="S40" s="28"/>
      <c r="T40" s="29"/>
      <c r="V40" s="64"/>
      <c r="W40" s="117"/>
      <c r="X40" s="116"/>
      <c r="Y40" s="116"/>
      <c r="AE40" s="92">
        <f>MAX(AE16:AE38)</f>
        <v>1000</v>
      </c>
      <c r="AF40" s="2" t="e">
        <f>#REF!</f>
        <v>#REF!</v>
      </c>
      <c r="AM40" s="106"/>
      <c r="AN40" s="106"/>
      <c r="AO40" s="106"/>
      <c r="AP40" s="106"/>
      <c r="AQ40" s="106"/>
      <c r="AR40" s="106"/>
      <c r="AS40" s="106"/>
      <c r="AT40" s="106"/>
      <c r="AU40" s="106"/>
      <c r="AV40" s="106"/>
      <c r="AW40" s="106"/>
      <c r="AX40" s="106"/>
      <c r="AY40" s="106"/>
      <c r="AZ40" s="106"/>
    </row>
    <row r="41" spans="1:72" s="2" customFormat="1" ht="13.8" x14ac:dyDescent="0.3">
      <c r="A41" s="18"/>
      <c r="B41" s="13" t="s">
        <v>9</v>
      </c>
      <c r="C41" s="27">
        <f>C27</f>
        <v>5</v>
      </c>
      <c r="D41" s="11" t="s">
        <v>10</v>
      </c>
      <c r="E41" s="21"/>
      <c r="F41" s="4" t="s">
        <v>78</v>
      </c>
      <c r="G41" s="110" t="str">
        <f>[1]!xln(G42)</f>
        <v>(1 / 12) × 5 × 3³</v>
      </c>
      <c r="J41" s="20"/>
      <c r="K41" s="20"/>
      <c r="L41" s="26"/>
      <c r="M41" s="28"/>
      <c r="N41" s="28"/>
      <c r="O41" s="28"/>
      <c r="P41" s="28"/>
      <c r="Q41" s="28"/>
      <c r="R41" s="28"/>
      <c r="S41" s="28"/>
      <c r="T41" s="29"/>
      <c r="V41" s="69"/>
      <c r="W41" s="117"/>
      <c r="X41" s="116"/>
      <c r="Y41" s="116"/>
      <c r="AK41" s="106"/>
      <c r="AL41" s="110"/>
      <c r="AM41" s="110"/>
      <c r="AN41" s="110"/>
      <c r="AO41" s="110"/>
      <c r="AP41" s="106"/>
      <c r="AQ41" s="111" t="s">
        <v>90</v>
      </c>
      <c r="AR41" s="106"/>
      <c r="AS41" s="106"/>
      <c r="AT41" s="106"/>
      <c r="AU41" s="106"/>
      <c r="AV41" s="106"/>
      <c r="AW41" s="106"/>
      <c r="AX41" s="106"/>
      <c r="AY41" s="106"/>
      <c r="AZ41" s="106"/>
    </row>
    <row r="42" spans="1:72" s="2" customFormat="1" ht="15" x14ac:dyDescent="0.35">
      <c r="A42" s="18"/>
      <c r="B42" s="13" t="s">
        <v>11</v>
      </c>
      <c r="C42" s="27">
        <f>C26</f>
        <v>3</v>
      </c>
      <c r="D42" s="11" t="s">
        <v>10</v>
      </c>
      <c r="E42" s="21"/>
      <c r="F42" s="32" t="s">
        <v>27</v>
      </c>
      <c r="G42" s="23">
        <f>(1/12)*C27*C26^3</f>
        <v>11.249999999999998</v>
      </c>
      <c r="H42" s="24" t="s">
        <v>18</v>
      </c>
      <c r="I42" s="25"/>
      <c r="J42" s="20"/>
      <c r="K42" s="20"/>
      <c r="L42" s="26"/>
      <c r="M42" s="28"/>
      <c r="N42" s="28"/>
      <c r="O42" s="28"/>
      <c r="P42" s="28"/>
      <c r="Q42" s="28"/>
      <c r="R42" s="28"/>
      <c r="S42" s="28"/>
      <c r="T42" s="29"/>
      <c r="V42" s="64"/>
      <c r="W42" s="117"/>
      <c r="X42" s="116"/>
      <c r="Y42" s="116"/>
      <c r="AK42" s="111"/>
      <c r="AL42" s="106"/>
      <c r="AM42" s="106"/>
      <c r="AN42" s="106"/>
      <c r="AO42" s="106"/>
      <c r="AP42" s="106"/>
      <c r="AQ42" s="30" t="s">
        <v>91</v>
      </c>
      <c r="AR42" s="106" t="str">
        <f ca="1">[1]!xlv(AR44)</f>
        <v>0.25 × b × d²</v>
      </c>
      <c r="AS42" s="106"/>
      <c r="AT42" s="108" t="s">
        <v>100</v>
      </c>
      <c r="AU42" s="106" t="str">
        <f ca="1">[1]!xlv(AU44)</f>
        <v>0.25 × d × b²</v>
      </c>
      <c r="AV42" s="106"/>
      <c r="AW42" s="30"/>
      <c r="AX42" s="106"/>
      <c r="AY42" s="106"/>
      <c r="AZ42" s="106"/>
    </row>
    <row r="43" spans="1:72" s="2" customFormat="1" ht="13.8" x14ac:dyDescent="0.3">
      <c r="K43" s="20"/>
      <c r="L43" s="26"/>
      <c r="M43" s="28"/>
      <c r="N43" s="28"/>
      <c r="O43" s="28"/>
      <c r="P43" s="28"/>
      <c r="Q43" s="28"/>
      <c r="R43" s="28"/>
      <c r="S43" s="28"/>
      <c r="T43" s="29"/>
      <c r="V43" s="69"/>
      <c r="W43" s="117"/>
      <c r="X43" s="116"/>
      <c r="Y43" s="116"/>
      <c r="AK43" s="30"/>
      <c r="AL43" s="110"/>
      <c r="AM43" s="106"/>
      <c r="AN43" s="106"/>
      <c r="AO43" s="106"/>
      <c r="AP43" s="106"/>
      <c r="AQ43" s="30" t="s">
        <v>91</v>
      </c>
      <c r="AR43" s="106" t="str">
        <f>[1]!xln(AR44)</f>
        <v>0.25 × 3 × 5²</v>
      </c>
      <c r="AS43" s="20"/>
      <c r="AT43" s="108" t="s">
        <v>100</v>
      </c>
      <c r="AU43" s="106" t="str">
        <f>[1]!xln(AU44)</f>
        <v>0.25 × 5 × 3²</v>
      </c>
      <c r="AV43" s="106"/>
      <c r="AW43" s="30"/>
      <c r="AX43" s="106"/>
      <c r="AY43" s="106"/>
      <c r="AZ43" s="106"/>
    </row>
    <row r="44" spans="1:72" s="2" customFormat="1" ht="13.8" x14ac:dyDescent="0.3">
      <c r="B44" s="71" t="s">
        <v>73</v>
      </c>
      <c r="L44" s="26"/>
      <c r="M44" s="28"/>
      <c r="N44" s="28"/>
      <c r="O44" s="28"/>
      <c r="P44" s="28"/>
      <c r="Q44" s="28"/>
      <c r="R44" s="28"/>
      <c r="S44" s="28"/>
      <c r="T44" s="29"/>
      <c r="V44" s="64"/>
      <c r="W44" s="117"/>
      <c r="X44" s="116"/>
      <c r="Y44" s="116"/>
      <c r="AK44" s="30"/>
      <c r="AL44" s="110"/>
      <c r="AP44" s="106"/>
      <c r="AQ44" s="30" t="s">
        <v>91</v>
      </c>
      <c r="AR44" s="122">
        <f>0.25*C26*C27^2</f>
        <v>18.75</v>
      </c>
      <c r="AS44" s="106" t="s">
        <v>79</v>
      </c>
      <c r="AT44" s="108" t="s">
        <v>100</v>
      </c>
      <c r="AU44" s="122">
        <f>0.25*C27*C26^2</f>
        <v>11.25</v>
      </c>
      <c r="AV44" s="106" t="s">
        <v>79</v>
      </c>
      <c r="AW44" s="30"/>
      <c r="AX44" s="122"/>
      <c r="AY44" s="106"/>
      <c r="AZ44" s="106"/>
    </row>
    <row r="45" spans="1:72" s="2" customFormat="1" ht="13.8" x14ac:dyDescent="0.3">
      <c r="B45" s="2" t="s">
        <v>93</v>
      </c>
      <c r="G45" s="2" t="s">
        <v>94</v>
      </c>
      <c r="L45" s="26"/>
      <c r="M45" s="28"/>
      <c r="N45" s="28"/>
      <c r="O45" s="28"/>
      <c r="P45" s="28"/>
      <c r="Q45" s="28"/>
      <c r="R45" s="28"/>
      <c r="S45" s="28"/>
      <c r="T45" s="29"/>
      <c r="V45" s="69"/>
      <c r="W45" s="117"/>
      <c r="X45" s="116"/>
      <c r="Y45" s="116"/>
      <c r="AK45" s="30"/>
      <c r="AL45" s="110"/>
      <c r="AP45" s="106"/>
      <c r="AQ45" s="106"/>
      <c r="AR45" s="106"/>
      <c r="AS45" s="106"/>
      <c r="AT45" s="106"/>
      <c r="AU45" s="106"/>
      <c r="AV45" s="106"/>
      <c r="AW45" s="106"/>
      <c r="AX45" s="106"/>
      <c r="AY45" s="106"/>
      <c r="AZ45" s="106"/>
    </row>
    <row r="46" spans="1:72" s="2" customFormat="1" ht="15" x14ac:dyDescent="0.35">
      <c r="B46" s="4" t="s">
        <v>74</v>
      </c>
      <c r="C46" s="2" t="str">
        <f ca="1">[1]!xlv(C48)</f>
        <v>3 × V / (2 × d × b)</v>
      </c>
      <c r="E46" s="18"/>
      <c r="F46" s="18"/>
      <c r="G46" s="4" t="s">
        <v>77</v>
      </c>
      <c r="H46" s="2" t="str">
        <f ca="1">[1]!xlv(H48)</f>
        <v>V / A</v>
      </c>
      <c r="L46" s="26"/>
      <c r="M46" s="28"/>
      <c r="N46" s="28"/>
      <c r="O46" s="28"/>
      <c r="P46" s="28"/>
      <c r="Q46" s="28"/>
      <c r="R46" s="28"/>
      <c r="S46" s="28"/>
      <c r="T46" s="29"/>
      <c r="V46" s="64"/>
      <c r="W46" s="117"/>
      <c r="X46" s="116"/>
      <c r="Y46" s="116"/>
      <c r="AP46" s="106"/>
      <c r="AQ46" s="111" t="s">
        <v>101</v>
      </c>
      <c r="AR46" s="106"/>
      <c r="AS46" s="106"/>
      <c r="AT46" s="106"/>
      <c r="AU46" s="106"/>
      <c r="AV46" s="106"/>
      <c r="AW46" s="106"/>
      <c r="AX46" s="106"/>
      <c r="AY46" s="106"/>
      <c r="AZ46" s="106"/>
    </row>
    <row r="47" spans="1:72" s="2" customFormat="1" ht="13.8" x14ac:dyDescent="0.3">
      <c r="B47" s="4" t="s">
        <v>78</v>
      </c>
      <c r="C47" s="2" t="str">
        <f>[1]!xln(C48)</f>
        <v>3 × 10000 / (2 × 5 × 3)</v>
      </c>
      <c r="E47" s="18"/>
      <c r="G47" s="4" t="s">
        <v>78</v>
      </c>
      <c r="H47" s="2" t="str">
        <f>[1]!xln(H48)</f>
        <v>10000 / 15</v>
      </c>
      <c r="K47" s="20"/>
      <c r="L47" s="26"/>
      <c r="M47" s="28"/>
      <c r="N47" s="28"/>
      <c r="O47" s="28"/>
      <c r="P47" s="28"/>
      <c r="Q47" s="28"/>
      <c r="R47" s="28"/>
      <c r="S47" s="28"/>
      <c r="T47" s="29"/>
      <c r="V47" s="69"/>
      <c r="W47" s="117"/>
      <c r="X47" s="116"/>
      <c r="Y47" s="116"/>
      <c r="AP47" s="106"/>
      <c r="AQ47" s="30" t="s">
        <v>102</v>
      </c>
      <c r="AR47" s="120" t="str">
        <f ca="1">[1]!xlv(AR49)</f>
        <v>d / 2 × d × d / 4</v>
      </c>
      <c r="AS47" s="106"/>
      <c r="AT47" s="106"/>
      <c r="AU47" s="123" t="s">
        <v>103</v>
      </c>
      <c r="AV47" s="120" t="str">
        <f ca="1">[1]!xlv(AV49)</f>
        <v>b / 2 × b × b / 4</v>
      </c>
      <c r="AW47" s="106"/>
      <c r="AX47" s="106"/>
      <c r="AY47" s="106"/>
      <c r="AZ47" s="106"/>
    </row>
    <row r="48" spans="1:72" s="2" customFormat="1" ht="15" x14ac:dyDescent="0.35">
      <c r="B48" s="4" t="s">
        <v>74</v>
      </c>
      <c r="C48" s="97">
        <f>3*C28/(2*C27*C26)</f>
        <v>1000</v>
      </c>
      <c r="D48" s="21" t="s">
        <v>76</v>
      </c>
      <c r="E48" s="18"/>
      <c r="G48" s="4" t="s">
        <v>77</v>
      </c>
      <c r="H48" s="98">
        <f>C28/C36</f>
        <v>666.66666666666663</v>
      </c>
      <c r="I48" s="21" t="s">
        <v>76</v>
      </c>
      <c r="L48" s="26"/>
      <c r="M48" s="28"/>
      <c r="N48" s="28"/>
      <c r="O48" s="28"/>
      <c r="P48" s="28"/>
      <c r="Q48" s="28"/>
      <c r="R48" s="28"/>
      <c r="S48" s="28"/>
      <c r="T48" s="29"/>
      <c r="V48" s="64"/>
      <c r="W48" s="117"/>
      <c r="X48" s="116"/>
      <c r="Y48" s="116"/>
      <c r="AP48" s="106"/>
      <c r="AQ48" s="30" t="s">
        <v>102</v>
      </c>
      <c r="AR48" s="120" t="str">
        <f>[1]!xln(AR49)</f>
        <v>5 / 2 × 5 × 5 / 4</v>
      </c>
      <c r="AS48" s="106"/>
      <c r="AT48" s="106"/>
      <c r="AU48" s="123" t="s">
        <v>103</v>
      </c>
      <c r="AV48" s="120" t="str">
        <f>[1]!xln(AV49)</f>
        <v>3 / 2 × 3 × 3 / 4</v>
      </c>
      <c r="AW48" s="106"/>
      <c r="AX48" s="106"/>
      <c r="AY48" s="106"/>
      <c r="AZ48" s="106"/>
    </row>
    <row r="49" spans="1:52" s="2" customFormat="1" ht="13.8" x14ac:dyDescent="0.3">
      <c r="L49" s="26"/>
      <c r="M49" s="28"/>
      <c r="N49" s="28"/>
      <c r="O49" s="28"/>
      <c r="P49" s="28"/>
      <c r="Q49" s="28"/>
      <c r="R49" s="28"/>
      <c r="S49" s="28"/>
      <c r="T49" s="29"/>
      <c r="V49" s="69"/>
      <c r="W49" s="117"/>
      <c r="X49" s="116"/>
      <c r="Y49" s="116"/>
      <c r="AP49" s="106"/>
      <c r="AQ49" s="30" t="s">
        <v>102</v>
      </c>
      <c r="AR49" s="115">
        <f>C27/2*C27*C27/4</f>
        <v>15.625</v>
      </c>
      <c r="AS49" s="120" t="s">
        <v>79</v>
      </c>
      <c r="AT49" s="106"/>
      <c r="AU49" s="123" t="s">
        <v>103</v>
      </c>
      <c r="AV49" s="115">
        <f>C26/2*C26*C26/4</f>
        <v>3.375</v>
      </c>
      <c r="AW49" s="120" t="s">
        <v>79</v>
      </c>
      <c r="AX49" s="106"/>
      <c r="AY49" s="106"/>
      <c r="AZ49" s="106"/>
    </row>
    <row r="50" spans="1:52" s="2" customFormat="1" ht="13.8" x14ac:dyDescent="0.3">
      <c r="L50" s="26"/>
      <c r="M50" s="28"/>
      <c r="N50" s="28"/>
      <c r="O50" s="28"/>
      <c r="P50" s="28"/>
      <c r="Q50" s="28"/>
      <c r="R50" s="28"/>
      <c r="S50" s="28"/>
      <c r="T50" s="29"/>
      <c r="V50" s="64"/>
      <c r="W50" s="117"/>
      <c r="X50" s="116"/>
      <c r="Y50" s="116"/>
      <c r="AP50" s="106"/>
      <c r="AQ50" s="106"/>
      <c r="AR50" s="106"/>
      <c r="AS50" s="106"/>
      <c r="AT50" s="106"/>
      <c r="AU50" s="106"/>
      <c r="AV50" s="106"/>
      <c r="AW50" s="106"/>
      <c r="AX50" s="106"/>
      <c r="AY50" s="106"/>
      <c r="AZ50" s="106"/>
    </row>
    <row r="51" spans="1:52" s="2" customFormat="1" ht="13.8" x14ac:dyDescent="0.3">
      <c r="L51" s="26"/>
      <c r="M51" s="28"/>
      <c r="N51" s="28"/>
      <c r="O51" s="28"/>
      <c r="P51" s="28"/>
      <c r="Q51" s="28"/>
      <c r="R51" s="28"/>
      <c r="S51" s="28"/>
      <c r="T51" s="29"/>
      <c r="AP51" s="106"/>
      <c r="AQ51" s="111" t="s">
        <v>92</v>
      </c>
      <c r="AR51" s="106"/>
      <c r="AS51" s="106"/>
      <c r="AT51" s="106"/>
      <c r="AU51" s="106"/>
      <c r="AV51" s="106"/>
      <c r="AW51" s="106"/>
      <c r="AX51" s="106"/>
      <c r="AY51" s="106"/>
      <c r="AZ51" s="106"/>
    </row>
    <row r="52" spans="1:52" s="2" customFormat="1" ht="13.8" x14ac:dyDescent="0.3">
      <c r="L52" s="26"/>
      <c r="M52" s="28"/>
      <c r="N52" s="28"/>
      <c r="O52" s="28"/>
      <c r="P52" s="28"/>
      <c r="Q52" s="28"/>
      <c r="R52" s="28"/>
      <c r="S52" s="28"/>
      <c r="T52" s="29"/>
      <c r="AP52" s="106"/>
      <c r="AQ52" s="108" t="s">
        <v>104</v>
      </c>
      <c r="AR52" s="120" t="str">
        <f ca="1">[1]!xlv(AR54)</f>
        <v>2 × Qₓ / (Iₓ / yc)</v>
      </c>
      <c r="AS52" s="106"/>
      <c r="AT52" s="106"/>
      <c r="AU52" s="108" t="s">
        <v>105</v>
      </c>
      <c r="AV52" s="106" t="str">
        <f ca="1">[1]!xlv(AV54)</f>
        <v>2 × Qᵧ / (Iᵧ / xc)</v>
      </c>
      <c r="AW52" s="106"/>
      <c r="AX52" s="106"/>
      <c r="AY52" s="106"/>
      <c r="AZ52" s="106"/>
    </row>
    <row r="53" spans="1:52" s="2" customFormat="1" ht="13.8" x14ac:dyDescent="0.3">
      <c r="A53" s="18"/>
      <c r="C53" s="95"/>
      <c r="F53" s="21"/>
      <c r="G53" s="21"/>
      <c r="I53" s="20"/>
      <c r="J53" s="20"/>
      <c r="K53" s="20"/>
      <c r="L53" s="26"/>
      <c r="M53" s="28"/>
      <c r="N53" s="28"/>
      <c r="O53" s="28"/>
      <c r="P53" s="28"/>
      <c r="Q53" s="28"/>
      <c r="R53" s="28"/>
      <c r="S53" s="28"/>
      <c r="T53" s="29"/>
      <c r="AP53" s="106"/>
      <c r="AQ53" s="108" t="s">
        <v>104</v>
      </c>
      <c r="AR53" s="120" t="str">
        <f>[1]!xln(AR54)</f>
        <v>2 × 15.6 / (31.2 / 1.5)</v>
      </c>
      <c r="AS53" s="106"/>
      <c r="AT53" s="106"/>
      <c r="AU53" s="108" t="s">
        <v>105</v>
      </c>
      <c r="AV53" s="106" t="str">
        <f>[1]!xln(AV54)</f>
        <v>2 × 3.38 / (11.2 / 2.5)</v>
      </c>
      <c r="AW53" s="106"/>
      <c r="AX53" s="106"/>
      <c r="AY53" s="106"/>
      <c r="AZ53" s="106"/>
    </row>
    <row r="54" spans="1:52" s="2" customFormat="1" ht="13.8" x14ac:dyDescent="0.3">
      <c r="A54" s="18"/>
      <c r="G54" s="94"/>
      <c r="H54" s="96"/>
      <c r="I54" s="21"/>
      <c r="J54" s="18"/>
      <c r="K54" s="20"/>
      <c r="L54" s="26"/>
      <c r="M54" s="28"/>
      <c r="N54" s="28"/>
      <c r="O54" s="28"/>
      <c r="P54" s="28"/>
      <c r="Q54" s="28"/>
      <c r="R54" s="28"/>
      <c r="S54" s="28"/>
      <c r="T54" s="29"/>
      <c r="AP54" s="106"/>
      <c r="AQ54" s="108" t="s">
        <v>104</v>
      </c>
      <c r="AR54" s="106">
        <f>2*AR49/(AR34/AR28)</f>
        <v>1.5</v>
      </c>
      <c r="AS54" s="106"/>
      <c r="AT54" s="106"/>
      <c r="AU54" s="108" t="s">
        <v>105</v>
      </c>
      <c r="AV54" s="106">
        <f>2*AV49/(AV34/AR29)</f>
        <v>1.5000000000000002</v>
      </c>
      <c r="AW54" s="106"/>
      <c r="AX54" s="106"/>
      <c r="AY54" s="106"/>
      <c r="AZ54" s="106"/>
    </row>
    <row r="55" spans="1:52" s="2" customFormat="1" ht="13.8" x14ac:dyDescent="0.3">
      <c r="A55" s="11"/>
      <c r="B55" s="4"/>
      <c r="C55" s="95"/>
      <c r="E55" s="18"/>
      <c r="F55" s="18"/>
      <c r="G55" s="13"/>
      <c r="H55" s="95"/>
      <c r="I55" s="11"/>
      <c r="J55" s="11"/>
      <c r="K55" s="11"/>
      <c r="L55" s="26"/>
      <c r="M55" s="28"/>
      <c r="N55" s="28"/>
      <c r="O55" s="28"/>
      <c r="P55" s="28"/>
      <c r="Q55" s="28"/>
      <c r="R55" s="28"/>
      <c r="S55" s="28"/>
      <c r="T55" s="29"/>
    </row>
    <row r="56" spans="1:52" s="2" customFormat="1" ht="13.8" x14ac:dyDescent="0.3">
      <c r="A56" s="21"/>
      <c r="B56" s="4"/>
      <c r="C56" s="95"/>
      <c r="E56" s="18"/>
      <c r="G56" s="11"/>
      <c r="H56" s="95"/>
      <c r="I56" s="11"/>
      <c r="J56" s="11"/>
      <c r="L56" s="26"/>
      <c r="M56" s="28"/>
      <c r="N56" s="28"/>
      <c r="O56" s="28"/>
      <c r="P56" s="28"/>
      <c r="Q56" s="28"/>
      <c r="R56" s="28"/>
      <c r="S56" s="28"/>
      <c r="T56" s="29"/>
    </row>
    <row r="57" spans="1:52" s="2" customFormat="1" ht="13.8" x14ac:dyDescent="0.3">
      <c r="A57" s="21"/>
      <c r="B57" s="4"/>
      <c r="C57" s="97"/>
      <c r="D57" s="21"/>
      <c r="E57" s="18"/>
      <c r="G57" s="11"/>
      <c r="H57" s="97"/>
      <c r="I57" s="11"/>
      <c r="J57" s="11"/>
      <c r="L57" s="26"/>
      <c r="M57" s="28"/>
      <c r="N57" s="28"/>
      <c r="O57" s="28"/>
      <c r="P57" s="28"/>
      <c r="Q57" s="28"/>
      <c r="R57" s="28"/>
      <c r="S57" s="28"/>
      <c r="T57" s="29"/>
    </row>
    <row r="58" spans="1:52" s="2" customFormat="1" ht="13.8" x14ac:dyDescent="0.3">
      <c r="A58" s="11"/>
      <c r="B58" s="11"/>
      <c r="C58" s="11"/>
      <c r="D58" s="11"/>
      <c r="E58" s="11"/>
      <c r="F58" s="11"/>
      <c r="G58" s="11"/>
      <c r="H58" s="6"/>
      <c r="I58" s="11"/>
      <c r="J58" s="11"/>
      <c r="K58" s="11"/>
      <c r="L58" s="26"/>
      <c r="M58" s="28"/>
      <c r="N58" s="28"/>
      <c r="O58" s="28"/>
      <c r="P58" s="28"/>
      <c r="Q58" s="28"/>
      <c r="R58" s="28"/>
      <c r="S58" s="28"/>
      <c r="T58" s="29"/>
      <c r="V58" s="17"/>
    </row>
    <row r="59" spans="1:52" s="2" customFormat="1" ht="13.8" x14ac:dyDescent="0.3">
      <c r="A59" s="11"/>
      <c r="B59" s="103"/>
      <c r="C59" s="99"/>
      <c r="D59" s="11"/>
      <c r="E59" s="11"/>
      <c r="F59" s="11"/>
      <c r="G59" s="11"/>
      <c r="H59" s="6"/>
      <c r="I59" s="6"/>
      <c r="J59" s="6"/>
      <c r="K59" s="6"/>
      <c r="L59" s="26"/>
      <c r="M59" s="28"/>
      <c r="N59" s="28"/>
      <c r="O59" s="28"/>
      <c r="P59" s="28"/>
      <c r="Q59" s="28"/>
      <c r="R59" s="28"/>
      <c r="S59" s="28"/>
      <c r="T59" s="29"/>
    </row>
    <row r="60" spans="1:52" s="2" customFormat="1" ht="13.8" x14ac:dyDescent="0.3">
      <c r="A60" s="18"/>
      <c r="B60" s="72"/>
      <c r="C60" s="73"/>
      <c r="D60" s="18"/>
      <c r="E60" s="18"/>
      <c r="F60" s="18"/>
      <c r="G60" s="73"/>
      <c r="H60" s="18"/>
      <c r="I60" s="18"/>
      <c r="J60" s="18"/>
      <c r="K60" s="18"/>
      <c r="L60" s="26"/>
      <c r="M60" s="28"/>
      <c r="N60" s="28"/>
      <c r="O60" s="28"/>
      <c r="P60" s="28"/>
      <c r="Q60" s="28"/>
      <c r="R60" s="28"/>
      <c r="S60" s="28"/>
      <c r="T60" s="29"/>
    </row>
    <row r="61" spans="1:52" s="2" customFormat="1" ht="13.8" x14ac:dyDescent="0.3">
      <c r="A61" s="18"/>
      <c r="B61" s="74"/>
      <c r="C61" s="73"/>
      <c r="D61" s="19"/>
      <c r="E61" s="19"/>
      <c r="F61" s="75" t="s">
        <v>63</v>
      </c>
      <c r="G61" s="73"/>
      <c r="H61" s="19"/>
      <c r="I61" s="19"/>
      <c r="J61" s="19"/>
      <c r="K61" s="18"/>
      <c r="L61" s="26"/>
      <c r="M61" s="28"/>
      <c r="N61" s="28"/>
      <c r="O61" s="28"/>
      <c r="P61" s="28"/>
      <c r="Q61" s="28"/>
      <c r="R61" s="28"/>
      <c r="S61" s="28"/>
      <c r="T61" s="29"/>
    </row>
    <row r="62" spans="1:52" s="2" customFormat="1" ht="13.8" x14ac:dyDescent="0.3">
      <c r="A62" s="18"/>
      <c r="B62" s="19"/>
      <c r="C62" s="19"/>
      <c r="D62" s="19"/>
      <c r="E62" s="19"/>
      <c r="F62" s="85" t="s">
        <v>64</v>
      </c>
      <c r="G62" s="19"/>
      <c r="H62" s="19"/>
      <c r="I62" s="19"/>
      <c r="J62" s="19"/>
      <c r="K62" s="18"/>
      <c r="L62" s="26"/>
      <c r="M62" s="28"/>
      <c r="N62" s="28"/>
      <c r="O62" s="28"/>
      <c r="P62" s="28"/>
      <c r="Q62" s="28"/>
      <c r="R62" s="28"/>
      <c r="S62" s="28"/>
      <c r="T62" s="29"/>
    </row>
  </sheetData>
  <hyperlinks>
    <hyperlink ref="F62" r:id="rId1"/>
  </hyperlinks>
  <pageMargins left="0.47244094488188981" right="0.23622047244094491" top="0.31496062992125984" bottom="0.98425196850393704" header="0.43307086614173229" footer="0.59055118110236227"/>
  <pageSetup scale="96" orientation="portrait" horizontalDpi="300" r:id="rId2"/>
  <headerFooter alignWithMargins="0"/>
  <rowBreaks count="1" manualBreakCount="1">
    <brk id="7"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2012-03-20T12:29:37Z</cp:lastPrinted>
  <dcterms:created xsi:type="dcterms:W3CDTF">2010-01-26T17:29:04Z</dcterms:created>
  <dcterms:modified xsi:type="dcterms:W3CDTF">2016-09-12T11:52:41Z</dcterms:modified>
  <cp:category>Engineering Spreadsheets</cp:category>
</cp:coreProperties>
</file>