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2358E13C-E463-4C9D-A77E-E231A07CF262}"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1" i="37" l="1"/>
  <c r="C35" i="37" s="1"/>
  <c r="C47" i="37" s="1"/>
  <c r="B12" i="37"/>
  <c r="F11" i="37"/>
  <c r="L10" i="37"/>
  <c r="J10" i="37" s="1"/>
  <c r="F10" i="37"/>
  <c r="J9" i="37"/>
  <c r="F9" i="37"/>
  <c r="J8" i="37"/>
  <c r="F8" i="37"/>
  <c r="X7" i="37"/>
  <c r="X6" i="37"/>
  <c r="X5" i="37"/>
  <c r="X4" i="37"/>
  <c r="X3" i="37"/>
  <c r="X2" i="37"/>
  <c r="X1" i="37"/>
  <c r="G1" i="37"/>
  <c r="C46" i="37"/>
  <c r="C45" i="37"/>
  <c r="C34" i="37"/>
  <c r="C33" i="37"/>
  <c r="C29" i="37"/>
  <c r="C30" i="37"/>
  <c r="C39" i="37" l="1"/>
  <c r="C43" i="37"/>
  <c r="C42" i="37"/>
  <c r="C41" i="37"/>
  <c r="C38" i="37"/>
  <c r="C37" i="37"/>
  <c r="C12" i="36" l="1"/>
</calcChain>
</file>

<file path=xl/sharedStrings.xml><?xml version="1.0" encoding="utf-8"?>
<sst xmlns="http://schemas.openxmlformats.org/spreadsheetml/2006/main" count="117" uniqueCount="82">
  <si>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</si>
  <si>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</si>
  <si>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</si>
  <si>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</si>
  <si>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</si>
  <si>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</si>
  <si>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</si>
  <si>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</si>
  <si>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</si>
  <si>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</si>
  <si>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</si>
  <si>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</si>
  <si>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</si>
  <si>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</si>
  <si>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</si>
  <si>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</si>
  <si>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</si>
  <si>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</si>
  <si>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</si>
  <si>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</si>
  <si>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</si>
  <si>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</si>
  <si>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</si>
  <si>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</si>
  <si>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</si>
  <si>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</si>
  <si>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</si>
  <si>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</si>
  <si>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</si>
  <si>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</si>
  <si>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</si>
  <si>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</si>
  <si>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</si>
  <si>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</si>
  <si>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</si>
  <si>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</si>
  <si>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</si>
  <si>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</si>
  <si>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</si>
  <si>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</si>
  <si>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</si>
  <si>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</si>
  <si>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</si>
  <si>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</si>
  <si>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</si>
  <si>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</si>
  <si>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</si>
  <si>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</si>
  <si>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</si>
  <si>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</si>
  <si>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</si>
  <si>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</si>
  <si>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</si>
  <si>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</si>
  <si>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</si>
  <si>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</si>
  <si>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lb (axial load)</t>
  </si>
  <si>
    <t>P =</t>
  </si>
  <si>
    <t>L =</t>
  </si>
  <si>
    <t>I =</t>
  </si>
  <si>
    <t xml:space="preserve">E= </t>
  </si>
  <si>
    <t>Input:</t>
  </si>
  <si>
    <t>(NASA TM X-73305, 1975)</t>
  </si>
  <si>
    <t>S. Abbott</t>
  </si>
  <si>
    <t>AA-SM-026-113</t>
  </si>
  <si>
    <t>27/08/2017</t>
  </si>
  <si>
    <t>COMPRESSION FLEXURE - SIMPLY SUPPORTED BOTH ENDS, MIDSPAN POINT LOAD</t>
  </si>
  <si>
    <t>Table B 4.6.2-1</t>
  </si>
  <si>
    <t>AA-SM-018-005 Beam Column Analysis</t>
  </si>
  <si>
    <t>psi (modulus of elasticity)</t>
  </si>
  <si>
    <r>
      <t>in</t>
    </r>
    <r>
      <rPr>
        <vertAlign val="superscript"/>
        <sz val="10"/>
        <rFont val="Calibri"/>
        <family val="2"/>
        <scheme val="minor"/>
      </rPr>
      <t>4</t>
    </r>
    <r>
      <rPr>
        <sz val="10"/>
        <rFont val="Calibri"/>
        <family val="2"/>
        <scheme val="minor"/>
      </rPr>
      <t xml:space="preserve"> (moment of inertia)</t>
    </r>
  </si>
  <si>
    <t>W =</t>
  </si>
  <si>
    <t>lb (transverse load)</t>
  </si>
  <si>
    <t>Max M =</t>
  </si>
  <si>
    <t>at B</t>
  </si>
  <si>
    <t>θ =</t>
  </si>
  <si>
    <t>rads</t>
  </si>
  <si>
    <t>at A and C</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</si>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</sst>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6"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2" fontId="3" fillId="0" borderId="0" xfId="2" applyNumberFormat="1" applyFont="1" applyAlignment="1">
      <alignment horizontal="left"/>
    </xf>
    <xf numFmtId="2" fontId="13" fillId="0" borderId="0" xfId="2" applyNumberFormat="1" applyFont="1"/>
    <xf numFmtId="2" fontId="3" fillId="0" borderId="0" xfId="2" applyNumberFormat="1" applyFont="1" applyAlignment="1" applyProtection="1">
      <alignment horizontal="right" vertical="center"/>
      <protection locked="0"/>
    </xf>
    <xf numFmtId="2" fontId="3" fillId="0" borderId="0" xfId="2" applyNumberFormat="1" applyFont="1" applyAlignment="1" applyProtection="1">
      <alignment vertical="center" wrapText="1"/>
      <protection locked="0"/>
    </xf>
    <xf numFmtId="1" fontId="5" fillId="0" borderId="0" xfId="2" applyNumberFormat="1" applyFont="1" applyBorder="1" applyAlignment="1" applyProtection="1">
      <alignment horizontal="right"/>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431B163C-CE19-4A7C-8E21-B1F45064A8EC}"/>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3293872C-C4C5-4933-AB37-5395D6FC89BD}"/>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BE2294A6-CB01-4B44-9782-46D5476D93A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581834</xdr:colOff>
      <xdr:row>17</xdr:row>
      <xdr:rowOff>95250</xdr:rowOff>
    </xdr:from>
    <xdr:to>
      <xdr:col>4</xdr:col>
      <xdr:colOff>490563</xdr:colOff>
      <xdr:row>23</xdr:row>
      <xdr:rowOff>126377</xdr:rowOff>
    </xdr:to>
    <xdr:grpSp>
      <xdr:nvGrpSpPr>
        <xdr:cNvPr id="3" name="Group 2">
          <a:extLst>
            <a:ext uri="{FF2B5EF4-FFF2-40B4-BE49-F238E27FC236}">
              <a16:creationId xmlns:a16="http://schemas.microsoft.com/office/drawing/2014/main" id="{E3E0E15B-AB0B-4168-AAD4-C2E50D05BE3D}"/>
            </a:ext>
          </a:extLst>
        </xdr:cNvPr>
        <xdr:cNvGrpSpPr/>
      </xdr:nvGrpSpPr>
      <xdr:grpSpPr>
        <a:xfrm>
          <a:off x="581834" y="2944467"/>
          <a:ext cx="2294120" cy="1049888"/>
          <a:chOff x="397500" y="2398800"/>
          <a:chExt cx="2253322" cy="1057022"/>
        </a:xfrm>
      </xdr:grpSpPr>
      <xdr:cxnSp macro="">
        <xdr:nvCxnSpPr>
          <xdr:cNvPr id="4" name="Straight Arrow Connector 3">
            <a:extLst>
              <a:ext uri="{FF2B5EF4-FFF2-40B4-BE49-F238E27FC236}">
                <a16:creationId xmlns:a16="http://schemas.microsoft.com/office/drawing/2014/main" id="{D02E1588-FF86-4BD5-ABEA-B5D6A6E0165C}"/>
              </a:ext>
            </a:extLst>
          </xdr:cNvPr>
          <xdr:cNvCxnSpPr>
            <a:endCxn id="13" idx="1"/>
          </xdr:cNvCxnSpPr>
        </xdr:nvCxnSpPr>
        <xdr:spPr bwMode="auto">
          <a:xfrm>
            <a:off x="1221444" y="2801471"/>
            <a:ext cx="13240" cy="399905"/>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5" name="Straight Connector 4">
            <a:extLst>
              <a:ext uri="{FF2B5EF4-FFF2-40B4-BE49-F238E27FC236}">
                <a16:creationId xmlns:a16="http://schemas.microsoft.com/office/drawing/2014/main" id="{66219673-7D36-45F6-830D-78650F22CB42}"/>
              </a:ext>
            </a:extLst>
          </xdr:cNvPr>
          <xdr:cNvCxnSpPr/>
        </xdr:nvCxnSpPr>
        <xdr:spPr bwMode="auto">
          <a:xfrm>
            <a:off x="611372" y="2456940"/>
            <a:ext cx="0" cy="7367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Arrow Connector 5">
            <a:extLst>
              <a:ext uri="{FF2B5EF4-FFF2-40B4-BE49-F238E27FC236}">
                <a16:creationId xmlns:a16="http://schemas.microsoft.com/office/drawing/2014/main" id="{48DE9D20-B6B7-4A25-BBD8-59E0235C4D7D}"/>
              </a:ext>
            </a:extLst>
          </xdr:cNvPr>
          <xdr:cNvCxnSpPr/>
        </xdr:nvCxnSpPr>
        <xdr:spPr bwMode="auto">
          <a:xfrm>
            <a:off x="611372" y="2627766"/>
            <a:ext cx="1249523"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7" name="TextBox 6">
            <a:extLst>
              <a:ext uri="{FF2B5EF4-FFF2-40B4-BE49-F238E27FC236}">
                <a16:creationId xmlns:a16="http://schemas.microsoft.com/office/drawing/2014/main" id="{F3F41F9F-FF85-496B-9BD2-37110B9284A8}"/>
              </a:ext>
            </a:extLst>
          </xdr:cNvPr>
          <xdr:cNvSpPr txBox="1"/>
        </xdr:nvSpPr>
        <xdr:spPr>
          <a:xfrm>
            <a:off x="397500" y="2412392"/>
            <a:ext cx="236822"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8" name="Straight Connector 7">
            <a:extLst>
              <a:ext uri="{FF2B5EF4-FFF2-40B4-BE49-F238E27FC236}">
                <a16:creationId xmlns:a16="http://schemas.microsoft.com/office/drawing/2014/main" id="{160242C2-8C1A-4C89-93A4-731BC3BEF84C}"/>
              </a:ext>
            </a:extLst>
          </xdr:cNvPr>
          <xdr:cNvCxnSpPr/>
        </xdr:nvCxnSpPr>
        <xdr:spPr bwMode="auto">
          <a:xfrm flipH="1">
            <a:off x="1952092" y="3121025"/>
            <a:ext cx="58934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9" name="TextBox 8">
            <a:extLst>
              <a:ext uri="{FF2B5EF4-FFF2-40B4-BE49-F238E27FC236}">
                <a16:creationId xmlns:a16="http://schemas.microsoft.com/office/drawing/2014/main" id="{4932E792-0CFA-4D53-982B-2E23FB463DC5}"/>
              </a:ext>
            </a:extLst>
          </xdr:cNvPr>
          <xdr:cNvSpPr txBox="1"/>
        </xdr:nvSpPr>
        <xdr:spPr>
          <a:xfrm>
            <a:off x="2409535" y="2897488"/>
            <a:ext cx="241287"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0" name="Straight Connector 9">
            <a:extLst>
              <a:ext uri="{FF2B5EF4-FFF2-40B4-BE49-F238E27FC236}">
                <a16:creationId xmlns:a16="http://schemas.microsoft.com/office/drawing/2014/main" id="{BC574757-5E37-432C-A1A7-205E004D5C2A}"/>
              </a:ext>
            </a:extLst>
          </xdr:cNvPr>
          <xdr:cNvCxnSpPr/>
        </xdr:nvCxnSpPr>
        <xdr:spPr bwMode="auto">
          <a:xfrm>
            <a:off x="1855066" y="2456940"/>
            <a:ext cx="0" cy="50318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1" name="TextBox 10">
            <a:extLst>
              <a:ext uri="{FF2B5EF4-FFF2-40B4-BE49-F238E27FC236}">
                <a16:creationId xmlns:a16="http://schemas.microsoft.com/office/drawing/2014/main" id="{A6A45B8A-4489-4824-B78F-3CE8D9D0BF3D}"/>
              </a:ext>
            </a:extLst>
          </xdr:cNvPr>
          <xdr:cNvSpPr txBox="1"/>
        </xdr:nvSpPr>
        <xdr:spPr>
          <a:xfrm>
            <a:off x="1142571" y="2398800"/>
            <a:ext cx="214667"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12" name="TextBox 11">
            <a:extLst>
              <a:ext uri="{FF2B5EF4-FFF2-40B4-BE49-F238E27FC236}">
                <a16:creationId xmlns:a16="http://schemas.microsoft.com/office/drawing/2014/main" id="{EDF4EFB4-4865-40E7-A992-98D97BC31457}"/>
              </a:ext>
            </a:extLst>
          </xdr:cNvPr>
          <xdr:cNvSpPr txBox="1"/>
        </xdr:nvSpPr>
        <xdr:spPr>
          <a:xfrm>
            <a:off x="984542" y="2677884"/>
            <a:ext cx="284732" cy="253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sp macro="" textlink="">
        <xdr:nvSpPr>
          <xdr:cNvPr id="13" name="Freeform: Shape 12">
            <a:extLst>
              <a:ext uri="{FF2B5EF4-FFF2-40B4-BE49-F238E27FC236}">
                <a16:creationId xmlns:a16="http://schemas.microsoft.com/office/drawing/2014/main" id="{3F446BF4-D4F0-4EAF-A023-E1B948183021}"/>
              </a:ext>
            </a:extLst>
          </xdr:cNvPr>
          <xdr:cNvSpPr/>
        </xdr:nvSpPr>
        <xdr:spPr bwMode="auto">
          <a:xfrm>
            <a:off x="612955" y="3121026"/>
            <a:ext cx="1252221" cy="81169"/>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14" name="TextBox 13">
            <a:extLst>
              <a:ext uri="{FF2B5EF4-FFF2-40B4-BE49-F238E27FC236}">
                <a16:creationId xmlns:a16="http://schemas.microsoft.com/office/drawing/2014/main" id="{0ED71F97-AAED-4180-92E6-9E7BE1ECA01F}"/>
              </a:ext>
            </a:extLst>
          </xdr:cNvPr>
          <xdr:cNvSpPr txBox="1"/>
        </xdr:nvSpPr>
        <xdr:spPr>
          <a:xfrm>
            <a:off x="578452" y="2917208"/>
            <a:ext cx="249641" cy="237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15" name="TextBox 14">
            <a:extLst>
              <a:ext uri="{FF2B5EF4-FFF2-40B4-BE49-F238E27FC236}">
                <a16:creationId xmlns:a16="http://schemas.microsoft.com/office/drawing/2014/main" id="{F0624118-3761-4BC4-817F-EA1660229EC5}"/>
              </a:ext>
            </a:extLst>
          </xdr:cNvPr>
          <xdr:cNvSpPr txBox="1"/>
        </xdr:nvSpPr>
        <xdr:spPr>
          <a:xfrm>
            <a:off x="1123644" y="3219120"/>
            <a:ext cx="238458" cy="236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16" name="Straight Arrow Connector 15">
            <a:extLst>
              <a:ext uri="{FF2B5EF4-FFF2-40B4-BE49-F238E27FC236}">
                <a16:creationId xmlns:a16="http://schemas.microsoft.com/office/drawing/2014/main" id="{50DE9946-B373-4238-B484-25FC98764809}"/>
              </a:ext>
            </a:extLst>
          </xdr:cNvPr>
          <xdr:cNvCxnSpPr/>
        </xdr:nvCxnSpPr>
        <xdr:spPr bwMode="auto">
          <a:xfrm>
            <a:off x="1221441" y="2904492"/>
            <a:ext cx="639454"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7" name="TextBox 16">
            <a:extLst>
              <a:ext uri="{FF2B5EF4-FFF2-40B4-BE49-F238E27FC236}">
                <a16:creationId xmlns:a16="http://schemas.microsoft.com/office/drawing/2014/main" id="{38F197D2-68FD-42D2-B8EE-BD9C827CA69E}"/>
              </a:ext>
            </a:extLst>
          </xdr:cNvPr>
          <xdr:cNvSpPr txBox="1"/>
        </xdr:nvSpPr>
        <xdr:spPr>
          <a:xfrm>
            <a:off x="1817061" y="2930474"/>
            <a:ext cx="247619"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sp macro="" textlink="">
        <xdr:nvSpPr>
          <xdr:cNvPr id="18" name="TextBox 17">
            <a:extLst>
              <a:ext uri="{FF2B5EF4-FFF2-40B4-BE49-F238E27FC236}">
                <a16:creationId xmlns:a16="http://schemas.microsoft.com/office/drawing/2014/main" id="{BA81DF50-485B-4A14-A1C0-67B6453DCB7B}"/>
              </a:ext>
            </a:extLst>
          </xdr:cNvPr>
          <xdr:cNvSpPr txBox="1"/>
        </xdr:nvSpPr>
        <xdr:spPr>
          <a:xfrm>
            <a:off x="1416279" y="2697578"/>
            <a:ext cx="308489" cy="25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L/2</a:t>
            </a:r>
            <a:endParaRPr lang="en-CA" sz="1000" baseline="-25000"/>
          </a:p>
        </xdr:txBody>
      </xdr:sp>
      <xdr:sp macro="" textlink="">
        <xdr:nvSpPr>
          <xdr:cNvPr id="19" name="Isosceles Triangle 18">
            <a:extLst>
              <a:ext uri="{FF2B5EF4-FFF2-40B4-BE49-F238E27FC236}">
                <a16:creationId xmlns:a16="http://schemas.microsoft.com/office/drawing/2014/main" id="{7D6934D8-DD1F-4A56-A1C8-FECA00F75D11}"/>
              </a:ext>
            </a:extLst>
          </xdr:cNvPr>
          <xdr:cNvSpPr/>
        </xdr:nvSpPr>
        <xdr:spPr bwMode="auto">
          <a:xfrm>
            <a:off x="567457" y="3125488"/>
            <a:ext cx="106308"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20" name="Isosceles Triangle 19">
            <a:extLst>
              <a:ext uri="{FF2B5EF4-FFF2-40B4-BE49-F238E27FC236}">
                <a16:creationId xmlns:a16="http://schemas.microsoft.com/office/drawing/2014/main" id="{2076B815-E7B7-4891-AE8C-8CEC32D5D324}"/>
              </a:ext>
            </a:extLst>
          </xdr:cNvPr>
          <xdr:cNvSpPr/>
        </xdr:nvSpPr>
        <xdr:spPr bwMode="auto">
          <a:xfrm>
            <a:off x="1815402" y="3125488"/>
            <a:ext cx="106795"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xdr:from>
      <xdr:col>0</xdr:col>
      <xdr:colOff>512885</xdr:colOff>
      <xdr:row>21</xdr:row>
      <xdr:rowOff>121146</xdr:rowOff>
    </xdr:from>
    <xdr:to>
      <xdr:col>1</xdr:col>
      <xdr:colOff>141842</xdr:colOff>
      <xdr:row>21</xdr:row>
      <xdr:rowOff>121146</xdr:rowOff>
    </xdr:to>
    <xdr:cxnSp macro="">
      <xdr:nvCxnSpPr>
        <xdr:cNvPr id="21" name="Straight Arrow Connector 20">
          <a:extLst>
            <a:ext uri="{FF2B5EF4-FFF2-40B4-BE49-F238E27FC236}">
              <a16:creationId xmlns:a16="http://schemas.microsoft.com/office/drawing/2014/main" id="{9A00BE7F-C072-454B-BDBB-3AB7238BB3F9}"/>
            </a:ext>
          </a:extLst>
        </xdr:cNvPr>
        <xdr:cNvCxnSpPr/>
      </xdr:nvCxnSpPr>
      <xdr:spPr bwMode="auto">
        <a:xfrm>
          <a:off x="512885" y="3588246"/>
          <a:ext cx="229032"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402981</xdr:colOff>
      <xdr:row>21</xdr:row>
      <xdr:rowOff>138009</xdr:rowOff>
    </xdr:from>
    <xdr:ext cx="250903" cy="248851"/>
    <xdr:sp macro="" textlink="">
      <xdr:nvSpPr>
        <xdr:cNvPr id="22" name="TextBox 21">
          <a:extLst>
            <a:ext uri="{FF2B5EF4-FFF2-40B4-BE49-F238E27FC236}">
              <a16:creationId xmlns:a16="http://schemas.microsoft.com/office/drawing/2014/main" id="{C1A03622-9D5E-4E9A-AE96-05B4A0267C00}"/>
            </a:ext>
          </a:extLst>
        </xdr:cNvPr>
        <xdr:cNvSpPr txBox="1"/>
      </xdr:nvSpPr>
      <xdr:spPr>
        <a:xfrm>
          <a:off x="402981" y="3605109"/>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1</xdr:col>
      <xdr:colOff>196862</xdr:colOff>
      <xdr:row>22</xdr:row>
      <xdr:rowOff>102577</xdr:rowOff>
    </xdr:from>
    <xdr:to>
      <xdr:col>1</xdr:col>
      <xdr:colOff>196862</xdr:colOff>
      <xdr:row>24</xdr:row>
      <xdr:rowOff>113880</xdr:rowOff>
    </xdr:to>
    <xdr:cxnSp macro="">
      <xdr:nvCxnSpPr>
        <xdr:cNvPr id="23" name="Straight Arrow Connector 22">
          <a:extLst>
            <a:ext uri="{FF2B5EF4-FFF2-40B4-BE49-F238E27FC236}">
              <a16:creationId xmlns:a16="http://schemas.microsoft.com/office/drawing/2014/main" id="{24D7EB98-6052-421C-81A6-24F654D5C695}"/>
            </a:ext>
          </a:extLst>
        </xdr:cNvPr>
        <xdr:cNvCxnSpPr/>
      </xdr:nvCxnSpPr>
      <xdr:spPr bwMode="auto">
        <a:xfrm flipV="1">
          <a:off x="796937" y="3731602"/>
          <a:ext cx="0" cy="335153"/>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153865</xdr:colOff>
      <xdr:row>23</xdr:row>
      <xdr:rowOff>15116</xdr:rowOff>
    </xdr:from>
    <xdr:to>
      <xdr:col>1</xdr:col>
      <xdr:colOff>460568</xdr:colOff>
      <xdr:row>24</xdr:row>
      <xdr:rowOff>111400</xdr:rowOff>
    </xdr:to>
    <xdr:sp macro="" textlink="">
      <xdr:nvSpPr>
        <xdr:cNvPr id="24" name="TextBox 23">
          <a:extLst>
            <a:ext uri="{FF2B5EF4-FFF2-40B4-BE49-F238E27FC236}">
              <a16:creationId xmlns:a16="http://schemas.microsoft.com/office/drawing/2014/main" id="{3F5D51B5-26EE-4B57-95BB-1FA77909E485}"/>
            </a:ext>
          </a:extLst>
        </xdr:cNvPr>
        <xdr:cNvSpPr txBox="1"/>
      </xdr:nvSpPr>
      <xdr:spPr>
        <a:xfrm>
          <a:off x="753940" y="3806066"/>
          <a:ext cx="306703" cy="25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clientData/>
  </xdr:twoCellAnchor>
  <xdr:twoCellAnchor>
    <xdr:from>
      <xdr:col>3</xdr:col>
      <xdr:colOff>289022</xdr:colOff>
      <xdr:row>22</xdr:row>
      <xdr:rowOff>114950</xdr:rowOff>
    </xdr:from>
    <xdr:to>
      <xdr:col>3</xdr:col>
      <xdr:colOff>289022</xdr:colOff>
      <xdr:row>24</xdr:row>
      <xdr:rowOff>112676</xdr:rowOff>
    </xdr:to>
    <xdr:cxnSp macro="">
      <xdr:nvCxnSpPr>
        <xdr:cNvPr id="25" name="Straight Arrow Connector 24">
          <a:extLst>
            <a:ext uri="{FF2B5EF4-FFF2-40B4-BE49-F238E27FC236}">
              <a16:creationId xmlns:a16="http://schemas.microsoft.com/office/drawing/2014/main" id="{3AA60B42-ED77-4A66-99A9-5A6C1246E532}"/>
            </a:ext>
          </a:extLst>
        </xdr:cNvPr>
        <xdr:cNvCxnSpPr/>
      </xdr:nvCxnSpPr>
      <xdr:spPr bwMode="auto">
        <a:xfrm flipV="1">
          <a:off x="2089247" y="3743975"/>
          <a:ext cx="0" cy="321576"/>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3</xdr:col>
      <xdr:colOff>254205</xdr:colOff>
      <xdr:row>23</xdr:row>
      <xdr:rowOff>4600</xdr:rowOff>
    </xdr:from>
    <xdr:to>
      <xdr:col>3</xdr:col>
      <xdr:colOff>557986</xdr:colOff>
      <xdr:row>24</xdr:row>
      <xdr:rowOff>88865</xdr:rowOff>
    </xdr:to>
    <xdr:sp macro="" textlink="">
      <xdr:nvSpPr>
        <xdr:cNvPr id="26" name="TextBox 25">
          <a:extLst>
            <a:ext uri="{FF2B5EF4-FFF2-40B4-BE49-F238E27FC236}">
              <a16:creationId xmlns:a16="http://schemas.microsoft.com/office/drawing/2014/main" id="{C65CB6A0-A0CA-442C-978B-0AF511C581D4}"/>
            </a:ext>
          </a:extLst>
        </xdr:cNvPr>
        <xdr:cNvSpPr txBox="1"/>
      </xdr:nvSpPr>
      <xdr:spPr>
        <a:xfrm>
          <a:off x="2054430" y="3795550"/>
          <a:ext cx="303781" cy="246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C</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s://www.abbottaerospace.com/wpdm-package/aa-sm-018-005"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85" t="s">
        <v>36</v>
      </c>
      <c r="C16" s="85"/>
      <c r="D16" s="85"/>
      <c r="E16" s="85"/>
      <c r="F16" s="85"/>
      <c r="G16" s="85"/>
      <c r="H16" s="85"/>
      <c r="I16" s="85"/>
      <c r="J16" s="85"/>
      <c r="M16" s="39"/>
      <c r="N16" s="39"/>
      <c r="O16" s="39"/>
      <c r="P16" s="39"/>
      <c r="Q16" s="39"/>
      <c r="R16" s="40"/>
      <c r="S16" s="40"/>
      <c r="T16" s="36"/>
      <c r="U16" s="36"/>
      <c r="V16" s="36"/>
      <c r="W16" s="36"/>
      <c r="X16" s="36"/>
      <c r="Y16" s="36"/>
    </row>
    <row r="17" spans="1:25" s="5" customFormat="1" ht="12.75" x14ac:dyDescent="0.2">
      <c r="B17" s="85"/>
      <c r="C17" s="85"/>
      <c r="D17" s="85"/>
      <c r="E17" s="85"/>
      <c r="F17" s="85"/>
      <c r="G17" s="85"/>
      <c r="H17" s="85"/>
      <c r="I17" s="85"/>
      <c r="J17" s="85"/>
      <c r="M17" s="39"/>
      <c r="N17" s="39"/>
      <c r="O17" s="39"/>
      <c r="P17" s="39"/>
      <c r="Q17" s="39"/>
      <c r="R17" s="40"/>
      <c r="S17" s="40"/>
      <c r="T17" s="36"/>
      <c r="U17" s="36"/>
      <c r="V17" s="36"/>
      <c r="W17" s="36"/>
      <c r="X17" s="36"/>
      <c r="Y17" s="36"/>
    </row>
    <row r="18" spans="1:25" s="5" customFormat="1" ht="12.75" x14ac:dyDescent="0.2">
      <c r="B18" s="85"/>
      <c r="C18" s="85"/>
      <c r="D18" s="85"/>
      <c r="E18" s="85"/>
      <c r="F18" s="85"/>
      <c r="G18" s="85"/>
      <c r="H18" s="85"/>
      <c r="I18" s="85"/>
      <c r="J18" s="85"/>
      <c r="M18" s="39"/>
      <c r="N18" s="39"/>
      <c r="O18" s="39"/>
      <c r="P18" s="39"/>
      <c r="Q18" s="39"/>
      <c r="R18" s="40"/>
      <c r="S18" s="40"/>
      <c r="T18" s="36"/>
      <c r="U18" s="36"/>
      <c r="V18" s="36"/>
      <c r="W18" s="36"/>
      <c r="X18" s="36"/>
      <c r="Y18" s="36"/>
    </row>
    <row r="19" spans="1:25" s="5" customFormat="1" ht="12.75" x14ac:dyDescent="0.2">
      <c r="B19" s="85"/>
      <c r="C19" s="85"/>
      <c r="D19" s="85"/>
      <c r="E19" s="85"/>
      <c r="F19" s="85"/>
      <c r="G19" s="85"/>
      <c r="H19" s="85"/>
      <c r="I19" s="85"/>
      <c r="J19" s="85"/>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85" t="s">
        <v>37</v>
      </c>
      <c r="C22" s="85"/>
      <c r="D22" s="85"/>
      <c r="E22" s="85"/>
      <c r="F22" s="85"/>
      <c r="G22" s="85"/>
      <c r="H22" s="85"/>
      <c r="I22" s="85"/>
      <c r="J22" s="85"/>
      <c r="K22" s="23"/>
      <c r="M22" s="39"/>
      <c r="N22" s="39"/>
      <c r="O22" s="39"/>
      <c r="P22" s="39"/>
      <c r="Q22" s="39"/>
      <c r="R22" s="40"/>
      <c r="S22" s="40"/>
      <c r="T22" s="36"/>
      <c r="U22" s="36"/>
      <c r="V22" s="36"/>
      <c r="W22" s="36"/>
      <c r="X22" s="36"/>
      <c r="Y22" s="36"/>
    </row>
    <row r="23" spans="1:25" s="5" customFormat="1" ht="12.75" x14ac:dyDescent="0.2">
      <c r="A23" s="23"/>
      <c r="B23" s="85"/>
      <c r="C23" s="85"/>
      <c r="D23" s="85"/>
      <c r="E23" s="85"/>
      <c r="F23" s="85"/>
      <c r="G23" s="85"/>
      <c r="H23" s="85"/>
      <c r="I23" s="85"/>
      <c r="J23" s="85"/>
      <c r="K23" s="23"/>
      <c r="M23" s="39"/>
      <c r="N23" s="39"/>
      <c r="O23" s="39"/>
      <c r="P23" s="39"/>
      <c r="Q23" s="39"/>
      <c r="R23" s="40"/>
      <c r="S23" s="43"/>
      <c r="T23" s="36"/>
      <c r="U23" s="36"/>
      <c r="V23" s="36"/>
      <c r="W23" s="36"/>
      <c r="X23" s="36"/>
      <c r="Y23" s="36"/>
    </row>
    <row r="24" spans="1:25" s="5" customFormat="1" ht="12.75" x14ac:dyDescent="0.2">
      <c r="A24" s="23"/>
      <c r="B24" s="85"/>
      <c r="C24" s="85"/>
      <c r="D24" s="85"/>
      <c r="E24" s="85"/>
      <c r="F24" s="85"/>
      <c r="G24" s="85"/>
      <c r="H24" s="85"/>
      <c r="I24" s="85"/>
      <c r="J24" s="85"/>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85" t="s">
        <v>38</v>
      </c>
      <c r="C26" s="85"/>
      <c r="D26" s="85"/>
      <c r="E26" s="85"/>
      <c r="F26" s="85"/>
      <c r="G26" s="85"/>
      <c r="H26" s="85"/>
      <c r="I26" s="85"/>
      <c r="J26" s="85"/>
      <c r="K26" s="23"/>
      <c r="M26" s="39"/>
      <c r="N26" s="39"/>
      <c r="O26" s="39"/>
      <c r="P26" s="39"/>
      <c r="Q26" s="39"/>
      <c r="R26" s="40"/>
      <c r="S26" s="40"/>
      <c r="T26" s="36"/>
      <c r="U26" s="36"/>
      <c r="V26" s="36"/>
      <c r="W26" s="36"/>
      <c r="X26" s="36"/>
      <c r="Y26" s="36"/>
    </row>
    <row r="27" spans="1:25" s="5" customFormat="1" ht="12.75" x14ac:dyDescent="0.2">
      <c r="A27" s="23"/>
      <c r="B27" s="85"/>
      <c r="C27" s="85"/>
      <c r="D27" s="85"/>
      <c r="E27" s="85"/>
      <c r="F27" s="85"/>
      <c r="G27" s="85"/>
      <c r="H27" s="85"/>
      <c r="I27" s="85"/>
      <c r="J27" s="85"/>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85" t="s">
        <v>39</v>
      </c>
      <c r="C29" s="85"/>
      <c r="D29" s="85"/>
      <c r="E29" s="85"/>
      <c r="F29" s="85"/>
      <c r="G29" s="85"/>
      <c r="H29" s="85"/>
      <c r="I29" s="85"/>
      <c r="J29" s="85"/>
      <c r="K29" s="23"/>
      <c r="M29" s="39"/>
      <c r="N29" s="39"/>
      <c r="O29" s="39"/>
      <c r="P29" s="39"/>
      <c r="Q29" s="39"/>
      <c r="R29" s="40"/>
      <c r="S29" s="40"/>
      <c r="T29" s="36"/>
      <c r="U29" s="36"/>
      <c r="V29" s="36"/>
      <c r="W29" s="36"/>
      <c r="X29" s="36"/>
      <c r="Y29" s="36"/>
    </row>
    <row r="30" spans="1:25" s="5" customFormat="1" ht="12.75" x14ac:dyDescent="0.2">
      <c r="A30" s="23"/>
      <c r="B30" s="85"/>
      <c r="C30" s="85"/>
      <c r="D30" s="85"/>
      <c r="E30" s="85"/>
      <c r="F30" s="85"/>
      <c r="G30" s="85"/>
      <c r="H30" s="85"/>
      <c r="I30" s="85"/>
      <c r="J30" s="85"/>
      <c r="K30" s="23"/>
      <c r="M30" s="39"/>
      <c r="N30" s="39"/>
      <c r="O30" s="39"/>
      <c r="P30" s="39"/>
      <c r="Q30" s="39"/>
      <c r="R30" s="40"/>
      <c r="S30" s="40"/>
      <c r="T30" s="36"/>
      <c r="U30" s="36"/>
      <c r="V30" s="36"/>
      <c r="W30" s="36"/>
      <c r="X30" s="36"/>
      <c r="Y30" s="36"/>
    </row>
    <row r="31" spans="1:25" s="5" customFormat="1" ht="12.75" customHeight="1" x14ac:dyDescent="0.2">
      <c r="A31" s="23"/>
      <c r="B31" s="85"/>
      <c r="C31" s="85"/>
      <c r="D31" s="85"/>
      <c r="E31" s="85"/>
      <c r="F31" s="85"/>
      <c r="G31" s="85"/>
      <c r="H31" s="85"/>
      <c r="I31" s="85"/>
      <c r="J31" s="85"/>
      <c r="K31" s="23"/>
      <c r="M31" s="39"/>
      <c r="N31" s="39"/>
      <c r="O31" s="39"/>
      <c r="P31" s="39"/>
      <c r="Q31" s="39"/>
      <c r="R31" s="40"/>
      <c r="S31" s="40"/>
      <c r="T31" s="36"/>
      <c r="U31" s="36"/>
      <c r="V31" s="36"/>
      <c r="W31" s="36"/>
      <c r="X31" s="36"/>
      <c r="Y31" s="36"/>
    </row>
    <row r="32" spans="1:25" s="5" customFormat="1" ht="12.75" x14ac:dyDescent="0.2">
      <c r="A32" s="23"/>
      <c r="B32" s="85"/>
      <c r="C32" s="85"/>
      <c r="D32" s="85"/>
      <c r="E32" s="85"/>
      <c r="F32" s="85"/>
      <c r="G32" s="85"/>
      <c r="H32" s="85"/>
      <c r="I32" s="85"/>
      <c r="J32" s="85"/>
      <c r="K32" s="23"/>
      <c r="M32" s="39"/>
      <c r="N32" s="39"/>
      <c r="O32" s="39"/>
      <c r="P32" s="39"/>
      <c r="Q32" s="39"/>
      <c r="R32" s="40"/>
      <c r="S32" s="40"/>
      <c r="T32" s="36"/>
      <c r="U32" s="36"/>
      <c r="V32" s="36"/>
      <c r="W32" s="36"/>
      <c r="X32" s="36"/>
      <c r="Y32" s="36"/>
    </row>
    <row r="33" spans="1:25" s="5" customFormat="1" ht="12.75" customHeight="1" x14ac:dyDescent="0.2">
      <c r="A33" s="23"/>
      <c r="B33" s="85"/>
      <c r="C33" s="85"/>
      <c r="D33" s="85"/>
      <c r="E33" s="85"/>
      <c r="F33" s="85"/>
      <c r="G33" s="85"/>
      <c r="H33" s="85"/>
      <c r="I33" s="85"/>
      <c r="J33" s="85"/>
      <c r="K33" s="23"/>
      <c r="M33" s="39"/>
      <c r="N33" s="39"/>
      <c r="O33" s="39"/>
      <c r="P33" s="39"/>
      <c r="Q33" s="39"/>
      <c r="R33" s="40"/>
      <c r="S33" s="40"/>
      <c r="T33" s="36"/>
      <c r="U33" s="36"/>
      <c r="V33" s="36"/>
      <c r="W33" s="36"/>
      <c r="X33" s="36"/>
      <c r="Y33" s="36"/>
    </row>
    <row r="34" spans="1:25" s="5" customFormat="1" ht="12.75" x14ac:dyDescent="0.2">
      <c r="A34" s="23"/>
      <c r="B34" s="45"/>
      <c r="C34" s="45"/>
      <c r="D34" s="87" t="s">
        <v>31</v>
      </c>
      <c r="E34" s="87"/>
      <c r="F34" s="87"/>
      <c r="G34" s="87"/>
      <c r="H34" s="87"/>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85" t="s">
        <v>40</v>
      </c>
      <c r="C38" s="85"/>
      <c r="D38" s="85"/>
      <c r="E38" s="85"/>
      <c r="F38" s="85"/>
      <c r="G38" s="85"/>
      <c r="H38" s="85"/>
      <c r="I38" s="85"/>
      <c r="J38" s="85"/>
      <c r="K38" s="23"/>
      <c r="M38" s="39"/>
      <c r="N38" s="39"/>
      <c r="O38" s="39"/>
      <c r="P38" s="39"/>
      <c r="Q38" s="39"/>
      <c r="R38" s="40"/>
      <c r="S38" s="40"/>
      <c r="T38" s="36"/>
      <c r="U38" s="36"/>
      <c r="V38" s="36"/>
      <c r="W38" s="36"/>
      <c r="X38" s="36"/>
      <c r="Y38" s="36"/>
    </row>
    <row r="39" spans="1:25" s="5" customFormat="1" ht="12.75" x14ac:dyDescent="0.2">
      <c r="A39" s="23"/>
      <c r="B39" s="85"/>
      <c r="C39" s="85"/>
      <c r="D39" s="85"/>
      <c r="E39" s="85"/>
      <c r="F39" s="85"/>
      <c r="G39" s="85"/>
      <c r="H39" s="85"/>
      <c r="I39" s="85"/>
      <c r="J39" s="85"/>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85" t="s">
        <v>41</v>
      </c>
      <c r="C41" s="85"/>
      <c r="D41" s="85"/>
      <c r="E41" s="85"/>
      <c r="F41" s="85"/>
      <c r="G41" s="85"/>
      <c r="H41" s="85"/>
      <c r="I41" s="85"/>
      <c r="J41" s="85"/>
      <c r="K41" s="23"/>
      <c r="M41" s="39"/>
      <c r="N41" s="39"/>
      <c r="O41" s="39"/>
      <c r="P41" s="39"/>
      <c r="Q41" s="39"/>
      <c r="R41" s="40"/>
      <c r="S41" s="40"/>
      <c r="T41" s="36"/>
      <c r="U41" s="36"/>
      <c r="V41" s="36"/>
      <c r="W41" s="36"/>
      <c r="X41" s="36"/>
      <c r="Y41" s="36"/>
    </row>
    <row r="42" spans="1:25" s="5" customFormat="1" ht="12.75" x14ac:dyDescent="0.2">
      <c r="A42" s="23"/>
      <c r="B42" s="85"/>
      <c r="C42" s="85"/>
      <c r="D42" s="85"/>
      <c r="E42" s="85"/>
      <c r="F42" s="85"/>
      <c r="G42" s="85"/>
      <c r="H42" s="85"/>
      <c r="I42" s="85"/>
      <c r="J42" s="85"/>
      <c r="K42" s="23"/>
      <c r="M42" s="39"/>
      <c r="N42" s="39"/>
      <c r="O42" s="39"/>
      <c r="P42" s="39"/>
      <c r="Q42" s="39"/>
      <c r="R42" s="40"/>
      <c r="S42" s="40"/>
      <c r="T42" s="36"/>
      <c r="U42" s="36"/>
      <c r="V42" s="36"/>
      <c r="W42" s="36"/>
      <c r="X42" s="36"/>
      <c r="Y42" s="36"/>
    </row>
    <row r="43" spans="1:25" s="5" customFormat="1" ht="12.75" x14ac:dyDescent="0.2">
      <c r="A43" s="23"/>
      <c r="B43" s="85"/>
      <c r="C43" s="85"/>
      <c r="D43" s="85"/>
      <c r="E43" s="85"/>
      <c r="F43" s="85"/>
      <c r="G43" s="85"/>
      <c r="H43" s="85"/>
      <c r="I43" s="85"/>
      <c r="J43" s="85"/>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85" t="s">
        <v>35</v>
      </c>
      <c r="C45" s="85"/>
      <c r="D45" s="85"/>
      <c r="E45" s="85"/>
      <c r="F45" s="85"/>
      <c r="G45" s="85"/>
      <c r="H45" s="85"/>
      <c r="I45" s="85"/>
      <c r="J45" s="85"/>
      <c r="K45" s="23"/>
      <c r="M45" s="39"/>
      <c r="N45" s="39"/>
      <c r="O45" s="39"/>
      <c r="P45" s="39"/>
      <c r="Q45" s="39"/>
      <c r="R45" s="40"/>
      <c r="S45" s="40"/>
      <c r="T45" s="36"/>
      <c r="U45" s="36"/>
      <c r="V45" s="36"/>
      <c r="W45" s="36"/>
      <c r="X45" s="36"/>
      <c r="Y45" s="36"/>
    </row>
    <row r="46" spans="1:25" s="5" customFormat="1" ht="12.75" x14ac:dyDescent="0.2">
      <c r="A46" s="23"/>
      <c r="B46" s="85"/>
      <c r="C46" s="85"/>
      <c r="D46" s="85"/>
      <c r="E46" s="85"/>
      <c r="F46" s="85"/>
      <c r="G46" s="85"/>
      <c r="H46" s="85"/>
      <c r="I46" s="85"/>
      <c r="J46" s="85"/>
      <c r="K46" s="23"/>
      <c r="M46" s="39"/>
      <c r="N46" s="39"/>
      <c r="O46" s="39"/>
      <c r="P46" s="39"/>
      <c r="Q46" s="39"/>
      <c r="R46" s="40"/>
      <c r="S46" s="40"/>
      <c r="T46" s="36"/>
      <c r="U46" s="36"/>
      <c r="V46" s="36"/>
      <c r="W46" s="36"/>
      <c r="X46" s="36"/>
      <c r="Y46" s="36"/>
    </row>
    <row r="47" spans="1:25" s="5" customFormat="1" ht="12.75" x14ac:dyDescent="0.2">
      <c r="A47" s="23"/>
      <c r="B47" s="85"/>
      <c r="C47" s="85"/>
      <c r="D47" s="85"/>
      <c r="E47" s="85"/>
      <c r="F47" s="85"/>
      <c r="G47" s="85"/>
      <c r="H47" s="85"/>
      <c r="I47" s="85"/>
      <c r="J47" s="85"/>
      <c r="K47" s="23"/>
      <c r="M47" s="39"/>
      <c r="N47" s="39"/>
      <c r="O47" s="39"/>
      <c r="P47" s="39"/>
      <c r="Q47" s="39"/>
      <c r="R47" s="40"/>
      <c r="S47" s="40"/>
      <c r="T47" s="36"/>
      <c r="U47" s="36"/>
      <c r="V47" s="36"/>
      <c r="W47" s="36"/>
      <c r="X47" s="36"/>
      <c r="Y47" s="36"/>
    </row>
    <row r="48" spans="1:25" s="5" customFormat="1" ht="12.75" customHeight="1" x14ac:dyDescent="0.2">
      <c r="A48" s="23"/>
      <c r="B48" s="85"/>
      <c r="C48" s="85"/>
      <c r="D48" s="85"/>
      <c r="E48" s="85"/>
      <c r="F48" s="85"/>
      <c r="G48" s="85"/>
      <c r="H48" s="85"/>
      <c r="I48" s="85"/>
      <c r="J48" s="85"/>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86" t="s">
        <v>44</v>
      </c>
      <c r="C54" s="86"/>
      <c r="D54" s="86"/>
      <c r="E54" s="86"/>
      <c r="F54" s="86"/>
      <c r="G54" s="86"/>
      <c r="H54" s="86"/>
      <c r="I54" s="86"/>
      <c r="J54" s="86"/>
      <c r="K54" s="23"/>
      <c r="M54" s="39"/>
      <c r="N54" s="39"/>
      <c r="O54" s="39"/>
      <c r="P54" s="39"/>
      <c r="Q54" s="39"/>
      <c r="R54" s="40"/>
      <c r="S54" s="40"/>
      <c r="T54" s="36"/>
      <c r="U54" s="36"/>
      <c r="V54" s="36"/>
      <c r="W54" s="36"/>
      <c r="X54" s="36"/>
      <c r="Y54" s="36"/>
    </row>
    <row r="55" spans="1:25" s="5" customFormat="1" ht="12.75" x14ac:dyDescent="0.2">
      <c r="A55" s="23"/>
      <c r="B55" s="86"/>
      <c r="C55" s="86"/>
      <c r="D55" s="86"/>
      <c r="E55" s="86"/>
      <c r="F55" s="86"/>
      <c r="G55" s="86"/>
      <c r="H55" s="86"/>
      <c r="I55" s="86"/>
      <c r="J55" s="86"/>
      <c r="K55" s="23"/>
      <c r="M55" s="39"/>
      <c r="N55" s="39"/>
      <c r="O55" s="39"/>
      <c r="P55" s="39"/>
      <c r="Q55" s="39"/>
      <c r="R55" s="40"/>
      <c r="S55" s="40"/>
      <c r="T55" s="36"/>
      <c r="U55" s="36"/>
      <c r="V55" s="36"/>
      <c r="W55" s="36"/>
      <c r="X55" s="36"/>
      <c r="Y55" s="36"/>
    </row>
    <row r="56" spans="1:25" s="5" customFormat="1" ht="12.75" x14ac:dyDescent="0.2">
      <c r="A56" s="23"/>
      <c r="B56" s="86"/>
      <c r="C56" s="86"/>
      <c r="D56" s="86"/>
      <c r="E56" s="86"/>
      <c r="F56" s="86"/>
      <c r="G56" s="86"/>
      <c r="H56" s="86"/>
      <c r="I56" s="86"/>
      <c r="J56" s="86"/>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8D24-CA6A-47AD-AEC0-5DE3AD940D4F}">
  <sheetPr>
    <tabColor indexed="49"/>
  </sheetPr>
  <dimension ref="A1:GC59"/>
  <sheetViews>
    <sheetView tabSelected="1" view="pageBreakPreview" topLeftCell="A4" zoomScale="115" zoomScaleNormal="100" zoomScaleSheetLayoutView="115" workbookViewId="0">
      <selection activeCell="B16" sqref="B16"/>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4" customWidth="1"/>
    <col min="19" max="19" width="5.42578125" style="64"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63</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64</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65</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66</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AA-SM-026-113</v>
      </c>
      <c r="K8" s="17"/>
      <c r="L8" s="18"/>
      <c r="M8" s="9"/>
      <c r="O8" s="9"/>
      <c r="P8" s="9"/>
      <c r="S8" s="65"/>
      <c r="T8" s="64"/>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66"/>
      <c r="R9" s="64"/>
      <c r="S9" s="65"/>
      <c r="T9" s="64"/>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5"/>
      <c r="T10" s="64"/>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5"/>
      <c r="T11" s="64"/>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67"/>
      <c r="B12" s="21" t="str">
        <f>$G$4</f>
        <v>COMPRESSION FLEXURE - SIMPLY SUPPORTED BOTH ENDS, MIDSPAN POINT LOAD</v>
      </c>
      <c r="C12" s="67"/>
      <c r="D12" s="67"/>
      <c r="E12" s="67"/>
      <c r="F12" s="67"/>
      <c r="G12" s="67"/>
      <c r="H12" s="67"/>
      <c r="I12" s="67"/>
      <c r="J12" s="67"/>
      <c r="K12" s="67"/>
      <c r="S12" s="65"/>
      <c r="T12" s="64"/>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88" t="s">
        <v>62</v>
      </c>
      <c r="C13" s="88"/>
      <c r="D13" s="88"/>
      <c r="E13" s="46" t="s">
        <v>67</v>
      </c>
      <c r="S13" s="65"/>
      <c r="T13" s="64"/>
    </row>
    <row r="14" spans="1:185" x14ac:dyDescent="0.2">
      <c r="B14" s="89" t="s">
        <v>81</v>
      </c>
      <c r="C14" s="89"/>
      <c r="D14" s="89"/>
      <c r="E14" s="89"/>
      <c r="F14" s="89"/>
      <c r="G14" s="89"/>
      <c r="H14" s="89"/>
      <c r="I14" s="89"/>
      <c r="J14" s="89"/>
      <c r="K14" s="1"/>
    </row>
    <row r="15" spans="1:185" x14ac:dyDescent="0.2">
      <c r="B15" s="89"/>
      <c r="C15" s="89"/>
      <c r="D15" s="89"/>
      <c r="E15" s="89"/>
      <c r="F15" s="89"/>
      <c r="G15" s="89"/>
      <c r="H15" s="89"/>
      <c r="I15" s="89"/>
      <c r="J15" s="89"/>
      <c r="L15" s="28"/>
    </row>
    <row r="16" spans="1:185" x14ac:dyDescent="0.2">
      <c r="B16" s="68" t="s">
        <v>68</v>
      </c>
      <c r="L16" s="28"/>
    </row>
    <row r="17" spans="1:12" x14ac:dyDescent="0.2">
      <c r="L17" s="28"/>
    </row>
    <row r="18" spans="1:12" x14ac:dyDescent="0.2">
      <c r="B18" s="1"/>
      <c r="C18" s="1"/>
      <c r="D18" s="1"/>
      <c r="E18" s="2"/>
      <c r="F18" s="15" t="s">
        <v>61</v>
      </c>
      <c r="G18" s="7" t="s">
        <v>60</v>
      </c>
      <c r="H18" s="63">
        <v>10700000</v>
      </c>
      <c r="I18" s="5" t="s">
        <v>69</v>
      </c>
      <c r="K18" s="36"/>
      <c r="L18" s="28"/>
    </row>
    <row r="19" spans="1:12" ht="15" x14ac:dyDescent="0.2">
      <c r="G19" s="7" t="s">
        <v>59</v>
      </c>
      <c r="H19" s="61">
        <v>0.1</v>
      </c>
      <c r="I19" s="5" t="s">
        <v>70</v>
      </c>
      <c r="L19" s="28"/>
    </row>
    <row r="20" spans="1:12" x14ac:dyDescent="0.2">
      <c r="G20" s="7" t="s">
        <v>58</v>
      </c>
      <c r="H20" s="61">
        <v>10</v>
      </c>
      <c r="I20" s="5" t="s">
        <v>49</v>
      </c>
      <c r="K20" s="36"/>
      <c r="L20" s="28"/>
    </row>
    <row r="21" spans="1:12" x14ac:dyDescent="0.2">
      <c r="B21" s="1"/>
      <c r="G21" s="7" t="s">
        <v>57</v>
      </c>
      <c r="H21" s="61">
        <v>1000</v>
      </c>
      <c r="I21" s="5" t="s">
        <v>56</v>
      </c>
      <c r="L21" s="28"/>
    </row>
    <row r="22" spans="1:12" x14ac:dyDescent="0.2">
      <c r="B22" s="1"/>
      <c r="F22" s="53"/>
      <c r="G22" s="7" t="s">
        <v>71</v>
      </c>
      <c r="H22" s="61">
        <v>100</v>
      </c>
      <c r="I22" s="5" t="s">
        <v>72</v>
      </c>
      <c r="L22" s="28"/>
    </row>
    <row r="23" spans="1:12" x14ac:dyDescent="0.2">
      <c r="B23" s="1"/>
      <c r="C23" s="60"/>
      <c r="D23" s="53"/>
      <c r="E23" s="62"/>
      <c r="F23" s="53"/>
      <c r="K23" s="36"/>
      <c r="L23" s="28"/>
    </row>
    <row r="24" spans="1:12" x14ac:dyDescent="0.2">
      <c r="B24" s="1"/>
      <c r="C24" s="1"/>
      <c r="D24" s="53"/>
      <c r="E24" s="62"/>
      <c r="F24" s="56"/>
    </row>
    <row r="25" spans="1:12" x14ac:dyDescent="0.2">
      <c r="B25" s="1"/>
      <c r="C25" s="1"/>
      <c r="G25" s="7"/>
      <c r="H25" s="61"/>
    </row>
    <row r="26" spans="1:12" x14ac:dyDescent="0.2">
      <c r="B26" s="1"/>
      <c r="C26" s="1"/>
      <c r="D26" s="53"/>
      <c r="G26" s="54"/>
      <c r="H26" s="61"/>
      <c r="K26" s="36"/>
    </row>
    <row r="27" spans="1:12" x14ac:dyDescent="0.2">
      <c r="B27" s="1"/>
      <c r="C27" s="60"/>
      <c r="D27" s="1"/>
      <c r="E27" s="1"/>
      <c r="I27" s="57"/>
      <c r="J27" s="1"/>
      <c r="K27" s="36"/>
    </row>
    <row r="28" spans="1:12" x14ac:dyDescent="0.2">
      <c r="B28" s="60" t="s">
        <v>55</v>
      </c>
      <c r="E28" s="50"/>
      <c r="F28" s="1"/>
      <c r="J28" s="53"/>
      <c r="K28" s="1"/>
    </row>
    <row r="29" spans="1:12" x14ac:dyDescent="0.2">
      <c r="A29" s="1"/>
      <c r="B29" s="7" t="s">
        <v>54</v>
      </c>
      <c r="C29" s="5" t="str">
        <f ca="1">[1]!xlv(C31)</f>
        <v>√[E × I] / P</v>
      </c>
      <c r="D29" s="59"/>
      <c r="E29" s="50"/>
      <c r="F29" s="50"/>
    </row>
    <row r="30" spans="1:12" x14ac:dyDescent="0.2">
      <c r="A30" s="1"/>
      <c r="B30" s="7" t="s">
        <v>51</v>
      </c>
      <c r="C30" s="5" t="str">
        <f>[1]!xln(C31)</f>
        <v>√[(1.07E+07) × 0.1] / 1000</v>
      </c>
      <c r="H30" s="56"/>
      <c r="I30" s="56"/>
    </row>
    <row r="31" spans="1:12" x14ac:dyDescent="0.2">
      <c r="A31" s="1"/>
      <c r="B31" s="7" t="s">
        <v>54</v>
      </c>
      <c r="C31" s="69">
        <f>SQRT(H18*H19)/H21</f>
        <v>1.03440804327886</v>
      </c>
      <c r="G31" s="56"/>
      <c r="J31" s="53"/>
      <c r="K31" s="1"/>
    </row>
    <row r="32" spans="1:12" x14ac:dyDescent="0.2">
      <c r="A32" s="1"/>
      <c r="C32" s="30"/>
      <c r="J32" s="58"/>
      <c r="K32" s="1"/>
    </row>
    <row r="33" spans="1:11" x14ac:dyDescent="0.2">
      <c r="A33" s="1"/>
      <c r="B33" s="7" t="s">
        <v>53</v>
      </c>
      <c r="C33" s="30" t="str">
        <f ca="1">[1]!xlv(C35)</f>
        <v>L / j</v>
      </c>
      <c r="E33" s="2"/>
      <c r="H33" s="54"/>
      <c r="I33" s="54"/>
      <c r="J33" s="1"/>
      <c r="K33" s="1"/>
    </row>
    <row r="34" spans="1:11" x14ac:dyDescent="0.2">
      <c r="A34" s="1"/>
      <c r="B34" s="7" t="s">
        <v>51</v>
      </c>
      <c r="C34" s="30" t="str">
        <f>[1]!xln(C35)</f>
        <v>10 / 1.03</v>
      </c>
      <c r="E34" s="7"/>
      <c r="H34" s="54"/>
      <c r="I34" s="54"/>
      <c r="K34" s="1"/>
    </row>
    <row r="35" spans="1:11" x14ac:dyDescent="0.2">
      <c r="A35" s="1"/>
      <c r="B35" s="7" t="s">
        <v>53</v>
      </c>
      <c r="C35" s="69">
        <f>H20/C31</f>
        <v>9.6673648904566356</v>
      </c>
      <c r="E35" s="2"/>
      <c r="F35" s="57"/>
      <c r="H35" s="54"/>
      <c r="I35" s="54"/>
      <c r="K35" s="1"/>
    </row>
    <row r="36" spans="1:11" x14ac:dyDescent="0.2">
      <c r="A36" s="1"/>
      <c r="C36" s="30"/>
      <c r="G36" s="54"/>
      <c r="H36" s="54"/>
      <c r="I36" s="54"/>
      <c r="J36" s="53"/>
      <c r="K36" s="1"/>
    </row>
    <row r="37" spans="1:11" x14ac:dyDescent="0.2">
      <c r="A37" s="1"/>
      <c r="B37" s="7" t="s">
        <v>73</v>
      </c>
      <c r="C37" s="30" t="str">
        <f ca="1">[1]!xlv(C39)</f>
        <v>0.5 × W × j × TAN[U / 2]</v>
      </c>
      <c r="F37" s="56"/>
      <c r="G37" s="54"/>
      <c r="J37" s="53"/>
      <c r="K37" s="1"/>
    </row>
    <row r="38" spans="1:11" x14ac:dyDescent="0.2">
      <c r="B38" s="7" t="s">
        <v>51</v>
      </c>
      <c r="C38" s="30" t="str">
        <f>[1]!xln(C39)</f>
        <v>0.5 × 100 × 1.03 × TAN[9.67 / 2]</v>
      </c>
      <c r="D38" s="55"/>
      <c r="E38" s="50"/>
      <c r="G38" s="54"/>
      <c r="J38" s="53"/>
      <c r="K38" s="1"/>
    </row>
    <row r="39" spans="1:11" x14ac:dyDescent="0.2">
      <c r="B39" s="7" t="s">
        <v>73</v>
      </c>
      <c r="C39" s="70">
        <f>0.5*H22*C31*TAN(C35/2)</f>
        <v>-424.31399296643679</v>
      </c>
      <c r="D39" s="5" t="s">
        <v>52</v>
      </c>
      <c r="E39" s="5" t="s">
        <v>74</v>
      </c>
      <c r="H39" s="52"/>
      <c r="I39" s="52"/>
      <c r="J39" s="53"/>
      <c r="K39" s="1"/>
    </row>
    <row r="40" spans="1:11" x14ac:dyDescent="0.2">
      <c r="C40" s="71"/>
      <c r="G40" s="52"/>
      <c r="I40" s="51"/>
      <c r="K40" s="1"/>
    </row>
    <row r="41" spans="1:11" x14ac:dyDescent="0.2">
      <c r="B41" s="7" t="s">
        <v>50</v>
      </c>
      <c r="C41" s="30" t="str">
        <f ca="1">[1]!xlv(C43)</f>
        <v xml:space="preserve"> - 0.5 × (W × j) / P × (TAN[U / 2] - U / 2)</v>
      </c>
      <c r="D41" s="49"/>
      <c r="E41" s="50"/>
    </row>
    <row r="42" spans="1:11" x14ac:dyDescent="0.2">
      <c r="B42" s="7" t="s">
        <v>51</v>
      </c>
      <c r="C42" s="5" t="str">
        <f>[1]!xln(C43)</f>
        <v xml:space="preserve"> - 0.5 × (100 × 1.03) / 1000 × (TAN[9.67 / 2] - 9.67 / 2)</v>
      </c>
      <c r="J42" s="53"/>
    </row>
    <row r="43" spans="1:11" x14ac:dyDescent="0.2">
      <c r="B43" s="7" t="s">
        <v>50</v>
      </c>
      <c r="C43" s="30">
        <f>-0.5*(H22*C31)/H21*(TAN(C35/2)-C35/2)</f>
        <v>0.67431399296643668</v>
      </c>
      <c r="D43" s="72" t="s">
        <v>49</v>
      </c>
      <c r="E43" s="5" t="s">
        <v>74</v>
      </c>
    </row>
    <row r="44" spans="1:11" x14ac:dyDescent="0.2">
      <c r="B44" s="7"/>
    </row>
    <row r="45" spans="1:11" x14ac:dyDescent="0.2">
      <c r="B45" s="7" t="s">
        <v>75</v>
      </c>
      <c r="C45" s="30" t="str">
        <f ca="1">[1]!xlv(C47)</f>
        <v xml:space="preserve"> - W / (2 × P) × ((1 - COS[U / 2]) / COS[U / 2])</v>
      </c>
      <c r="D45" s="49"/>
    </row>
    <row r="46" spans="1:11" x14ac:dyDescent="0.2">
      <c r="B46" s="7" t="s">
        <v>51</v>
      </c>
      <c r="C46" s="5" t="str">
        <f>[1]!xln(C47)</f>
        <v xml:space="preserve"> - 100 / (2 × 1000) × ((1 - COS[9.67 / 2]) / COS[9.67 / 2])</v>
      </c>
    </row>
    <row r="47" spans="1:11" x14ac:dyDescent="0.2">
      <c r="B47" s="7" t="s">
        <v>75</v>
      </c>
      <c r="C47" s="30">
        <f>-H22/(2*H21)*((1-COS(C35/2))/COS(C35/2))</f>
        <v>-0.36323587958317444</v>
      </c>
      <c r="D47" s="5" t="s">
        <v>76</v>
      </c>
      <c r="E47" s="5" t="s">
        <v>77</v>
      </c>
    </row>
    <row r="53" spans="1:11" x14ac:dyDescent="0.2">
      <c r="B53" s="18"/>
      <c r="C53" s="73"/>
      <c r="D53" s="67"/>
      <c r="E53" s="67"/>
      <c r="F53" s="67"/>
      <c r="G53" s="73"/>
      <c r="H53" s="67"/>
      <c r="I53" s="67"/>
      <c r="J53" s="67"/>
      <c r="K53" s="67"/>
    </row>
    <row r="54" spans="1:11" x14ac:dyDescent="0.2">
      <c r="B54" s="74"/>
      <c r="C54" s="74"/>
      <c r="D54" s="74"/>
      <c r="E54" s="74"/>
      <c r="F54" s="74"/>
      <c r="G54" s="75"/>
      <c r="H54" s="75"/>
      <c r="I54" s="75"/>
      <c r="J54" s="75"/>
      <c r="K54" s="76"/>
    </row>
    <row r="55" spans="1:11" x14ac:dyDescent="0.2">
      <c r="B55" s="77"/>
      <c r="C55" s="77"/>
      <c r="D55" s="78"/>
      <c r="E55" s="78"/>
      <c r="F55" s="79"/>
      <c r="G55" s="80"/>
      <c r="H55" s="81"/>
      <c r="I55" s="82"/>
      <c r="J55" s="82"/>
      <c r="K55" s="83"/>
    </row>
    <row r="57" spans="1:11" x14ac:dyDescent="0.2">
      <c r="A57" s="67"/>
    </row>
    <row r="58" spans="1:11" x14ac:dyDescent="0.2">
      <c r="A58" s="84" t="s">
        <v>78</v>
      </c>
      <c r="B58" s="74"/>
      <c r="C58" s="74"/>
      <c r="D58" s="74"/>
      <c r="E58" s="74"/>
      <c r="F58" s="74"/>
      <c r="G58" s="75"/>
      <c r="H58" s="75"/>
      <c r="I58" s="75"/>
      <c r="J58" s="75"/>
      <c r="K58" s="76"/>
    </row>
    <row r="59" spans="1:11" x14ac:dyDescent="0.2">
      <c r="A59" s="77"/>
      <c r="B59" s="77"/>
      <c r="C59" s="77"/>
      <c r="D59" s="78"/>
      <c r="E59" s="78"/>
      <c r="F59" s="79" t="s">
        <v>79</v>
      </c>
      <c r="G59" s="80" t="s">
        <v>80</v>
      </c>
      <c r="H59" s="81"/>
      <c r="I59" s="82"/>
      <c r="J59" s="82"/>
      <c r="K59" s="83"/>
    </row>
  </sheetData>
  <mergeCells count="2">
    <mergeCell ref="B13:D13"/>
    <mergeCell ref="B14:J15"/>
  </mergeCells>
  <hyperlinks>
    <hyperlink ref="B13" r:id="rId1" display=" (NASA TM X-73305, 1975)" xr:uid="{C1E379F2-A495-489A-AB95-927574AA9818}"/>
    <hyperlink ref="B16" r:id="rId2" xr:uid="{DE20CD41-9AA2-449B-99FE-121D927A588B}"/>
    <hyperlink ref="G59" r:id="rId3" xr:uid="{DF4188E3-3253-4904-9438-001BF9077FAF}"/>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2018-10-21T23:20:26Z</dcterms:modified>
  <cp:category>Engineering Spreadsheets</cp:category>
</cp:coreProperties>
</file>