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CED38EC7-8C4C-4E42-84CE-47118B261C62}"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1" i="37" l="1"/>
  <c r="C35" i="37" s="1"/>
  <c r="B12" i="37"/>
  <c r="F11" i="37"/>
  <c r="L10" i="37"/>
  <c r="J10" i="37"/>
  <c r="F10" i="37"/>
  <c r="J9" i="37"/>
  <c r="F9" i="37"/>
  <c r="J8" i="37"/>
  <c r="F8" i="37"/>
  <c r="X7" i="37"/>
  <c r="X6" i="37"/>
  <c r="X5" i="37"/>
  <c r="X4" i="37"/>
  <c r="X3" i="37"/>
  <c r="X2" i="37"/>
  <c r="X1" i="37"/>
  <c r="G1" i="37"/>
  <c r="C33" i="37"/>
  <c r="C34" i="37"/>
  <c r="C29" i="37"/>
  <c r="C30" i="37"/>
  <c r="C47" i="37" l="1"/>
  <c r="C39" i="37"/>
  <c r="C43" i="37"/>
  <c r="C42" i="37"/>
  <c r="C38" i="37"/>
  <c r="C45" i="37"/>
  <c r="C46" i="37"/>
  <c r="C41" i="37"/>
  <c r="C37" i="37"/>
  <c r="C12" i="36" l="1"/>
</calcChain>
</file>

<file path=xl/sharedStrings.xml><?xml version="1.0" encoding="utf-8"?>
<sst xmlns="http://schemas.openxmlformats.org/spreadsheetml/2006/main" count="117" uniqueCount="82">
  <si>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</si>
  <si>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</si>
  <si>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</si>
  <si>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</si>
  <si>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</si>
  <si>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</si>
  <si>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</si>
  <si>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</si>
  <si>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</si>
  <si>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</si>
  <si>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</si>
  <si>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</si>
  <si>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</si>
  <si>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</si>
  <si>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</si>
  <si>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</si>
  <si>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</si>
  <si>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</si>
  <si>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</si>
  <si>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</si>
  <si>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</si>
  <si>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</si>
  <si>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</si>
  <si>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</si>
  <si>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</si>
  <si>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</si>
  <si>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</si>
  <si>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</si>
  <si>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</si>
  <si>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</si>
  <si>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</si>
  <si>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</si>
  <si>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</si>
  <si>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</si>
  <si>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</si>
  <si>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</si>
  <si>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</si>
  <si>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</si>
  <si>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</si>
  <si>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</si>
  <si>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</si>
  <si>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</si>
  <si>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</si>
  <si>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</si>
  <si>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</si>
  <si>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</si>
  <si>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</si>
  <si>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</si>
  <si>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</si>
  <si>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</si>
  <si>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</si>
  <si>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</si>
  <si>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</si>
  <si>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U =</t>
  </si>
  <si>
    <t>j =</t>
  </si>
  <si>
    <t>Results</t>
  </si>
  <si>
    <t>w =</t>
  </si>
  <si>
    <t>lb (axial load)</t>
  </si>
  <si>
    <t>P =</t>
  </si>
  <si>
    <t>L =</t>
  </si>
  <si>
    <t>I =</t>
  </si>
  <si>
    <t xml:space="preserve">E= </t>
  </si>
  <si>
    <t>Input:</t>
  </si>
  <si>
    <t>(NASA TM X-73305, 1975)</t>
  </si>
  <si>
    <t>S. Abbott</t>
  </si>
  <si>
    <t>AA-SM-026-112</t>
  </si>
  <si>
    <t>27/08/2017</t>
  </si>
  <si>
    <t>COMPRESSION FLEXURE - CANTILEVER, UDL</t>
  </si>
  <si>
    <t>Table B 4.6.2-1</t>
  </si>
  <si>
    <t>AA-SM-018-005 Beam Column Analysis</t>
  </si>
  <si>
    <t>psi (modulus of elasticity)</t>
  </si>
  <si>
    <r>
      <t>in</t>
    </r>
    <r>
      <rPr>
        <vertAlign val="superscript"/>
        <sz val="10"/>
        <rFont val="Calibri"/>
        <family val="2"/>
        <scheme val="minor"/>
      </rPr>
      <t>4</t>
    </r>
    <r>
      <rPr>
        <sz val="10"/>
        <rFont val="Calibri"/>
        <family val="2"/>
        <scheme val="minor"/>
      </rPr>
      <t xml:space="preserve"> (moment of inertia)</t>
    </r>
  </si>
  <si>
    <t>lb/linear in (transverse unit load)</t>
  </si>
  <si>
    <t>Max M =</t>
  </si>
  <si>
    <t>at B</t>
  </si>
  <si>
    <t xml:space="preserve"> at A</t>
  </si>
  <si>
    <t>θ =</t>
  </si>
  <si>
    <t>rads</t>
  </si>
  <si>
    <t>To display formula values or variables using the xln &amp; xlv functions, you need the XL-Viking add-in.</t>
  </si>
  <si>
    <t>The free version is available here:</t>
  </si>
  <si>
    <t>www.XL-Viking.com</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</si>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</sst>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6"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65" fontId="21" fillId="0" borderId="0" xfId="2" applyNumberFormat="1" applyFont="1" applyAlignment="1" applyProtection="1">
      <alignment horizontal="right" vertical="center"/>
      <protection locked="0"/>
    </xf>
    <xf numFmtId="1" fontId="16" fillId="0" borderId="0" xfId="2" applyNumberFormat="1" applyFont="1"/>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1" fillId="0" borderId="0" xfId="9"/>
    <xf numFmtId="2" fontId="13" fillId="0" borderId="0" xfId="2" applyNumberFormat="1" applyFont="1"/>
    <xf numFmtId="2" fontId="3" fillId="0" borderId="0" xfId="2" applyNumberFormat="1" applyFont="1" applyAlignment="1" applyProtection="1">
      <alignment horizontal="right" vertical="center"/>
      <protection locked="0"/>
    </xf>
    <xf numFmtId="2" fontId="3" fillId="0" borderId="0" xfId="2" applyNumberFormat="1" applyFont="1" applyAlignment="1">
      <alignment vertical="top"/>
    </xf>
    <xf numFmtId="2" fontId="3" fillId="0" borderId="0" xfId="2" applyNumberFormat="1" applyFont="1" applyAlignment="1">
      <alignment vertical="top" wrapText="1"/>
    </xf>
    <xf numFmtId="2" fontId="3" fillId="0" borderId="0" xfId="2" applyNumberFormat="1" applyFont="1" applyAlignment="1" applyProtection="1">
      <alignment vertical="center" wrapText="1"/>
      <protection locked="0"/>
    </xf>
    <xf numFmtId="1" fontId="5" fillId="0" borderId="0" xfId="2" applyNumberFormat="1" applyFont="1" applyBorder="1" applyAlignment="1" applyProtection="1">
      <alignment horizontal="right"/>
      <protection locked="0"/>
    </xf>
    <xf numFmtId="0" fontId="17" fillId="0" borderId="0" xfId="2" applyFont="1" applyAlignment="1">
      <alignment horizontal="centerContinuous"/>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0" fontId="10" fillId="0" borderId="0" xfId="2" applyFont="1" applyAlignment="1">
      <alignment horizontal="left" vertical="top" wrapText="1"/>
    </xf>
  </cellXfs>
  <cellStyles count="11">
    <cellStyle name="Hyperlink" xfId="7" builtinId="8"/>
    <cellStyle name="Hyperlink 2" xfId="4" xr:uid="{00000000-0005-0000-0000-000001000000}"/>
    <cellStyle name="Hyperlink 3" xfId="9" xr:uid="{FC88F7F9-6049-439E-9DF0-6CF7D23F9C92}"/>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72D28ACC-FED0-4B9E-BA66-1567FE758EF1}"/>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3142D37A-5257-4061-81B3-305C9CA5215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352321</xdr:colOff>
      <xdr:row>17</xdr:row>
      <xdr:rowOff>81642</xdr:rowOff>
    </xdr:from>
    <xdr:to>
      <xdr:col>4</xdr:col>
      <xdr:colOff>433946</xdr:colOff>
      <xdr:row>24</xdr:row>
      <xdr:rowOff>134657</xdr:rowOff>
    </xdr:to>
    <xdr:grpSp>
      <xdr:nvGrpSpPr>
        <xdr:cNvPr id="3" name="Group 2">
          <a:extLst>
            <a:ext uri="{FF2B5EF4-FFF2-40B4-BE49-F238E27FC236}">
              <a16:creationId xmlns:a16="http://schemas.microsoft.com/office/drawing/2014/main" id="{079C0654-EF68-4FC9-A218-F387C38B1C97}"/>
            </a:ext>
          </a:extLst>
        </xdr:cNvPr>
        <xdr:cNvGrpSpPr/>
      </xdr:nvGrpSpPr>
      <xdr:grpSpPr>
        <a:xfrm>
          <a:off x="352321" y="2872467"/>
          <a:ext cx="2481925" cy="1215065"/>
          <a:chOff x="352321" y="2577192"/>
          <a:chExt cx="2489545" cy="1226495"/>
        </a:xfrm>
      </xdr:grpSpPr>
      <xdr:sp macro="" textlink="">
        <xdr:nvSpPr>
          <xdr:cNvPr id="4" name="Line 49">
            <a:extLst>
              <a:ext uri="{FF2B5EF4-FFF2-40B4-BE49-F238E27FC236}">
                <a16:creationId xmlns:a16="http://schemas.microsoft.com/office/drawing/2014/main" id="{B6BD3DFA-3CBA-43A9-AB8F-1F6C56487DF3}"/>
              </a:ext>
            </a:extLst>
          </xdr:cNvPr>
          <xdr:cNvSpPr>
            <a:spLocks noChangeShapeType="1"/>
          </xdr:cNvSpPr>
        </xdr:nvSpPr>
        <xdr:spPr bwMode="auto">
          <a:xfrm flipH="1">
            <a:off x="2032421" y="3182244"/>
            <a:ext cx="0" cy="225260"/>
          </a:xfrm>
          <a:prstGeom prst="line">
            <a:avLst/>
          </a:prstGeom>
          <a:noFill/>
          <a:ln w="22225">
            <a:solidFill>
              <a:srgbClr val="000000"/>
            </a:solidFill>
            <a:round/>
            <a:headEnd/>
            <a:tailEnd/>
          </a:ln>
        </xdr:spPr>
      </xdr:sp>
      <xdr:sp macro="" textlink="">
        <xdr:nvSpPr>
          <xdr:cNvPr id="5" name="Line 50">
            <a:extLst>
              <a:ext uri="{FF2B5EF4-FFF2-40B4-BE49-F238E27FC236}">
                <a16:creationId xmlns:a16="http://schemas.microsoft.com/office/drawing/2014/main" id="{57106D84-BF3E-4288-A87A-F1DE43A4018D}"/>
              </a:ext>
            </a:extLst>
          </xdr:cNvPr>
          <xdr:cNvSpPr>
            <a:spLocks noChangeShapeType="1"/>
          </xdr:cNvSpPr>
        </xdr:nvSpPr>
        <xdr:spPr bwMode="auto">
          <a:xfrm>
            <a:off x="2032421" y="3191520"/>
            <a:ext cx="47594" cy="27828"/>
          </a:xfrm>
          <a:prstGeom prst="line">
            <a:avLst/>
          </a:prstGeom>
          <a:noFill/>
          <a:ln w="9525">
            <a:solidFill>
              <a:srgbClr val="000000"/>
            </a:solidFill>
            <a:round/>
            <a:headEnd/>
            <a:tailEnd/>
          </a:ln>
        </xdr:spPr>
      </xdr:sp>
      <xdr:sp macro="" textlink="">
        <xdr:nvSpPr>
          <xdr:cNvPr id="6" name="Line 51">
            <a:extLst>
              <a:ext uri="{FF2B5EF4-FFF2-40B4-BE49-F238E27FC236}">
                <a16:creationId xmlns:a16="http://schemas.microsoft.com/office/drawing/2014/main" id="{4B0DD415-D811-4A56-AF3B-410767904678}"/>
              </a:ext>
            </a:extLst>
          </xdr:cNvPr>
          <xdr:cNvSpPr>
            <a:spLocks noChangeShapeType="1"/>
          </xdr:cNvSpPr>
        </xdr:nvSpPr>
        <xdr:spPr bwMode="auto">
          <a:xfrm>
            <a:off x="2036921" y="3244214"/>
            <a:ext cx="43094" cy="30789"/>
          </a:xfrm>
          <a:prstGeom prst="line">
            <a:avLst/>
          </a:prstGeom>
          <a:noFill/>
          <a:ln w="9525">
            <a:solidFill>
              <a:srgbClr val="000000"/>
            </a:solidFill>
            <a:round/>
            <a:headEnd/>
            <a:tailEnd/>
          </a:ln>
        </xdr:spPr>
      </xdr:sp>
      <xdr:sp macro="" textlink="">
        <xdr:nvSpPr>
          <xdr:cNvPr id="7" name="Line 52">
            <a:extLst>
              <a:ext uri="{FF2B5EF4-FFF2-40B4-BE49-F238E27FC236}">
                <a16:creationId xmlns:a16="http://schemas.microsoft.com/office/drawing/2014/main" id="{B2D5557F-2199-40B5-A832-E1548EF2A3F7}"/>
              </a:ext>
            </a:extLst>
          </xdr:cNvPr>
          <xdr:cNvSpPr>
            <a:spLocks noChangeShapeType="1"/>
          </xdr:cNvSpPr>
        </xdr:nvSpPr>
        <xdr:spPr bwMode="auto">
          <a:xfrm>
            <a:off x="2032421" y="3284279"/>
            <a:ext cx="47594" cy="37104"/>
          </a:xfrm>
          <a:prstGeom prst="line">
            <a:avLst/>
          </a:prstGeom>
          <a:noFill/>
          <a:ln w="9525">
            <a:solidFill>
              <a:srgbClr val="000000"/>
            </a:solidFill>
            <a:round/>
            <a:headEnd/>
            <a:tailEnd/>
          </a:ln>
        </xdr:spPr>
      </xdr:sp>
      <xdr:sp macro="" textlink="">
        <xdr:nvSpPr>
          <xdr:cNvPr id="8" name="Line 53">
            <a:extLst>
              <a:ext uri="{FF2B5EF4-FFF2-40B4-BE49-F238E27FC236}">
                <a16:creationId xmlns:a16="http://schemas.microsoft.com/office/drawing/2014/main" id="{02AA6556-AD87-41A5-B386-39A6F47FB1C7}"/>
              </a:ext>
            </a:extLst>
          </xdr:cNvPr>
          <xdr:cNvSpPr>
            <a:spLocks noChangeShapeType="1"/>
          </xdr:cNvSpPr>
        </xdr:nvSpPr>
        <xdr:spPr bwMode="auto">
          <a:xfrm>
            <a:off x="2032421" y="3342573"/>
            <a:ext cx="47594" cy="37104"/>
          </a:xfrm>
          <a:prstGeom prst="line">
            <a:avLst/>
          </a:prstGeom>
          <a:noFill/>
          <a:ln w="9525">
            <a:solidFill>
              <a:srgbClr val="000000"/>
            </a:solidFill>
            <a:round/>
            <a:headEnd/>
            <a:tailEnd/>
          </a:ln>
        </xdr:spPr>
      </xdr:sp>
      <xdr:sp macro="" textlink="">
        <xdr:nvSpPr>
          <xdr:cNvPr id="9" name="Line 54">
            <a:extLst>
              <a:ext uri="{FF2B5EF4-FFF2-40B4-BE49-F238E27FC236}">
                <a16:creationId xmlns:a16="http://schemas.microsoft.com/office/drawing/2014/main" id="{E789DB90-72D0-4DC3-BB6A-8B5F7C09E7C3}"/>
              </a:ext>
            </a:extLst>
          </xdr:cNvPr>
          <xdr:cNvSpPr>
            <a:spLocks noChangeShapeType="1"/>
          </xdr:cNvSpPr>
        </xdr:nvSpPr>
        <xdr:spPr bwMode="auto">
          <a:xfrm>
            <a:off x="2032421" y="3388952"/>
            <a:ext cx="47594" cy="37104"/>
          </a:xfrm>
          <a:prstGeom prst="line">
            <a:avLst/>
          </a:prstGeom>
          <a:noFill/>
          <a:ln w="9525">
            <a:solidFill>
              <a:srgbClr val="000000"/>
            </a:solidFill>
            <a:round/>
            <a:headEnd/>
            <a:tailEnd/>
          </a:ln>
        </xdr:spPr>
      </xdr:sp>
      <xdr:cxnSp macro="">
        <xdr:nvCxnSpPr>
          <xdr:cNvPr id="10" name="Straight Connector 9">
            <a:extLst>
              <a:ext uri="{FF2B5EF4-FFF2-40B4-BE49-F238E27FC236}">
                <a16:creationId xmlns:a16="http://schemas.microsoft.com/office/drawing/2014/main" id="{79935E99-F12E-4921-90C4-AAF19D929E51}"/>
              </a:ext>
            </a:extLst>
          </xdr:cNvPr>
          <xdr:cNvCxnSpPr/>
        </xdr:nvCxnSpPr>
        <xdr:spPr bwMode="auto">
          <a:xfrm>
            <a:off x="730745" y="2629615"/>
            <a:ext cx="0" cy="31128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Arrow Connector 10">
            <a:extLst>
              <a:ext uri="{FF2B5EF4-FFF2-40B4-BE49-F238E27FC236}">
                <a16:creationId xmlns:a16="http://schemas.microsoft.com/office/drawing/2014/main" id="{B27A2FDF-0673-4FBE-B454-216552900F23}"/>
              </a:ext>
            </a:extLst>
          </xdr:cNvPr>
          <xdr:cNvCxnSpPr/>
        </xdr:nvCxnSpPr>
        <xdr:spPr bwMode="auto">
          <a:xfrm>
            <a:off x="730745" y="2810405"/>
            <a:ext cx="1292821"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2" name="Arc 11">
            <a:extLst>
              <a:ext uri="{FF2B5EF4-FFF2-40B4-BE49-F238E27FC236}">
                <a16:creationId xmlns:a16="http://schemas.microsoft.com/office/drawing/2014/main" id="{A67130F0-8273-439D-B165-C5385F15A873}"/>
              </a:ext>
            </a:extLst>
          </xdr:cNvPr>
          <xdr:cNvSpPr/>
        </xdr:nvSpPr>
        <xdr:spPr bwMode="auto">
          <a:xfrm>
            <a:off x="2048176" y="3156946"/>
            <a:ext cx="335784" cy="342122"/>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13" name="TextBox 12">
            <a:extLst>
              <a:ext uri="{FF2B5EF4-FFF2-40B4-BE49-F238E27FC236}">
                <a16:creationId xmlns:a16="http://schemas.microsoft.com/office/drawing/2014/main" id="{09498DA1-299F-45AE-9A99-2A156BB13B6C}"/>
              </a:ext>
            </a:extLst>
          </xdr:cNvPr>
          <xdr:cNvSpPr txBox="1"/>
        </xdr:nvSpPr>
        <xdr:spPr>
          <a:xfrm>
            <a:off x="2302228" y="3329794"/>
            <a:ext cx="359377" cy="24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sp macro="" textlink="">
        <xdr:nvSpPr>
          <xdr:cNvPr id="14" name="TextBox 13">
            <a:extLst>
              <a:ext uri="{FF2B5EF4-FFF2-40B4-BE49-F238E27FC236}">
                <a16:creationId xmlns:a16="http://schemas.microsoft.com/office/drawing/2014/main" id="{DA3F230E-65BE-49DA-A064-B770215A2852}"/>
              </a:ext>
            </a:extLst>
          </xdr:cNvPr>
          <xdr:cNvSpPr txBox="1"/>
        </xdr:nvSpPr>
        <xdr:spPr>
          <a:xfrm>
            <a:off x="497400" y="2589448"/>
            <a:ext cx="256403" cy="248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5" name="Straight Connector 14">
            <a:extLst>
              <a:ext uri="{FF2B5EF4-FFF2-40B4-BE49-F238E27FC236}">
                <a16:creationId xmlns:a16="http://schemas.microsoft.com/office/drawing/2014/main" id="{89EDD987-80EA-4862-BC42-A6669B7C0B92}"/>
              </a:ext>
            </a:extLst>
          </xdr:cNvPr>
          <xdr:cNvCxnSpPr/>
        </xdr:nvCxnSpPr>
        <xdr:spPr bwMode="auto">
          <a:xfrm flipH="1">
            <a:off x="2121372" y="3305942"/>
            <a:ext cx="61059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6" name="TextBox 15">
            <a:extLst>
              <a:ext uri="{FF2B5EF4-FFF2-40B4-BE49-F238E27FC236}">
                <a16:creationId xmlns:a16="http://schemas.microsoft.com/office/drawing/2014/main" id="{84C50BB9-DAD2-46FA-8BC4-353446E9C4E1}"/>
              </a:ext>
            </a:extLst>
          </xdr:cNvPr>
          <xdr:cNvSpPr txBox="1"/>
        </xdr:nvSpPr>
        <xdr:spPr>
          <a:xfrm>
            <a:off x="2582149" y="3075970"/>
            <a:ext cx="259717" cy="24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7" name="Straight Connector 16">
            <a:extLst>
              <a:ext uri="{FF2B5EF4-FFF2-40B4-BE49-F238E27FC236}">
                <a16:creationId xmlns:a16="http://schemas.microsoft.com/office/drawing/2014/main" id="{0EF386A3-CFD6-4BC4-ABF7-745E4BCCF159}"/>
              </a:ext>
            </a:extLst>
          </xdr:cNvPr>
          <xdr:cNvCxnSpPr/>
        </xdr:nvCxnSpPr>
        <xdr:spPr bwMode="auto">
          <a:xfrm>
            <a:off x="2027280" y="2629615"/>
            <a:ext cx="0" cy="51837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8" name="TextBox 17">
            <a:extLst>
              <a:ext uri="{FF2B5EF4-FFF2-40B4-BE49-F238E27FC236}">
                <a16:creationId xmlns:a16="http://schemas.microsoft.com/office/drawing/2014/main" id="{4E8F4DD6-2573-482A-B628-46566A10FD3F}"/>
              </a:ext>
            </a:extLst>
          </xdr:cNvPr>
          <xdr:cNvSpPr txBox="1"/>
        </xdr:nvSpPr>
        <xdr:spPr>
          <a:xfrm>
            <a:off x="1265627" y="2577192"/>
            <a:ext cx="241160" cy="248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sp macro="" textlink="">
        <xdr:nvSpPr>
          <xdr:cNvPr id="19" name="Freeform: Shape 18">
            <a:extLst>
              <a:ext uri="{FF2B5EF4-FFF2-40B4-BE49-F238E27FC236}">
                <a16:creationId xmlns:a16="http://schemas.microsoft.com/office/drawing/2014/main" id="{D71A4DEA-DF10-4031-A016-19A0FEDF949A}"/>
              </a:ext>
            </a:extLst>
          </xdr:cNvPr>
          <xdr:cNvSpPr/>
        </xdr:nvSpPr>
        <xdr:spPr bwMode="auto">
          <a:xfrm>
            <a:off x="730745" y="3305942"/>
            <a:ext cx="1303300" cy="113990"/>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Lst>
            <a:ahLst/>
            <a:cxnLst>
              <a:cxn ang="0">
                <a:pos x="connsiteX0" y="connsiteY0"/>
              </a:cxn>
              <a:cxn ang="0">
                <a:pos x="connsiteX1" y="connsiteY1"/>
              </a:cxn>
            </a:cxnLst>
            <a:rect l="l" t="t" r="r" b="b"/>
            <a:pathLst>
              <a:path w="1304693" h="122663">
                <a:moveTo>
                  <a:pt x="1304693" y="0"/>
                </a:moveTo>
                <a:cubicBezTo>
                  <a:pt x="866078" y="0"/>
                  <a:pt x="427464" y="33453"/>
                  <a:pt x="0" y="122663"/>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20" name="TextBox 19">
            <a:extLst>
              <a:ext uri="{FF2B5EF4-FFF2-40B4-BE49-F238E27FC236}">
                <a16:creationId xmlns:a16="http://schemas.microsoft.com/office/drawing/2014/main" id="{64FFBFEE-E2EE-4326-9DCA-FB3A3A165DC9}"/>
              </a:ext>
            </a:extLst>
          </xdr:cNvPr>
          <xdr:cNvSpPr txBox="1"/>
        </xdr:nvSpPr>
        <xdr:spPr>
          <a:xfrm>
            <a:off x="650440" y="3380212"/>
            <a:ext cx="268111" cy="24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sp macro="" textlink="">
        <xdr:nvSpPr>
          <xdr:cNvPr id="21" name="TextBox 20">
            <a:extLst>
              <a:ext uri="{FF2B5EF4-FFF2-40B4-BE49-F238E27FC236}">
                <a16:creationId xmlns:a16="http://schemas.microsoft.com/office/drawing/2014/main" id="{553161B3-8E16-481A-BD60-8005342ADC25}"/>
              </a:ext>
            </a:extLst>
          </xdr:cNvPr>
          <xdr:cNvSpPr txBox="1"/>
        </xdr:nvSpPr>
        <xdr:spPr>
          <a:xfrm>
            <a:off x="2014322" y="3049398"/>
            <a:ext cx="266117" cy="244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cxnSp macro="">
        <xdr:nvCxnSpPr>
          <xdr:cNvPr id="22" name="Straight Arrow Connector 21">
            <a:extLst>
              <a:ext uri="{FF2B5EF4-FFF2-40B4-BE49-F238E27FC236}">
                <a16:creationId xmlns:a16="http://schemas.microsoft.com/office/drawing/2014/main" id="{A0869D17-4943-41AD-BF7A-FE7F243A2B8D}"/>
              </a:ext>
            </a:extLst>
          </xdr:cNvPr>
          <xdr:cNvCxnSpPr>
            <a:stCxn id="19" idx="0"/>
          </xdr:cNvCxnSpPr>
        </xdr:nvCxnSpPr>
        <xdr:spPr bwMode="auto">
          <a:xfrm flipH="1" flipV="1">
            <a:off x="726475" y="3305320"/>
            <a:ext cx="1307571" cy="622"/>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cxnSp macro="">
        <xdr:nvCxnSpPr>
          <xdr:cNvPr id="23" name="Straight Arrow Connector 22">
            <a:extLst>
              <a:ext uri="{FF2B5EF4-FFF2-40B4-BE49-F238E27FC236}">
                <a16:creationId xmlns:a16="http://schemas.microsoft.com/office/drawing/2014/main" id="{26214555-11F0-468D-84C5-4FE8064D9C61}"/>
              </a:ext>
            </a:extLst>
          </xdr:cNvPr>
          <xdr:cNvCxnSpPr/>
        </xdr:nvCxnSpPr>
        <xdr:spPr bwMode="auto">
          <a:xfrm>
            <a:off x="732774"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4" name="Straight Arrow Connector 23">
            <a:extLst>
              <a:ext uri="{FF2B5EF4-FFF2-40B4-BE49-F238E27FC236}">
                <a16:creationId xmlns:a16="http://schemas.microsoft.com/office/drawing/2014/main" id="{E3223E3C-9F83-4329-9F9C-AFAC491386B9}"/>
              </a:ext>
            </a:extLst>
          </xdr:cNvPr>
          <xdr:cNvCxnSpPr/>
        </xdr:nvCxnSpPr>
        <xdr:spPr bwMode="auto">
          <a:xfrm>
            <a:off x="876519"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5" name="Straight Arrow Connector 24">
            <a:extLst>
              <a:ext uri="{FF2B5EF4-FFF2-40B4-BE49-F238E27FC236}">
                <a16:creationId xmlns:a16="http://schemas.microsoft.com/office/drawing/2014/main" id="{72E93AC5-ED8D-4096-A4C5-16A4135E8DDE}"/>
              </a:ext>
            </a:extLst>
          </xdr:cNvPr>
          <xdr:cNvCxnSpPr/>
        </xdr:nvCxnSpPr>
        <xdr:spPr bwMode="auto">
          <a:xfrm>
            <a:off x="1020263"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6" name="Straight Arrow Connector 25">
            <a:extLst>
              <a:ext uri="{FF2B5EF4-FFF2-40B4-BE49-F238E27FC236}">
                <a16:creationId xmlns:a16="http://schemas.microsoft.com/office/drawing/2014/main" id="{553A6DA2-405E-4794-B034-99B9B63D6F30}"/>
              </a:ext>
            </a:extLst>
          </xdr:cNvPr>
          <xdr:cNvCxnSpPr/>
        </xdr:nvCxnSpPr>
        <xdr:spPr bwMode="auto">
          <a:xfrm>
            <a:off x="1164008"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7" name="Straight Arrow Connector 26">
            <a:extLst>
              <a:ext uri="{FF2B5EF4-FFF2-40B4-BE49-F238E27FC236}">
                <a16:creationId xmlns:a16="http://schemas.microsoft.com/office/drawing/2014/main" id="{2218D65C-C62A-4C0C-BC8C-1D3BCD3ADE86}"/>
              </a:ext>
            </a:extLst>
          </xdr:cNvPr>
          <xdr:cNvCxnSpPr/>
        </xdr:nvCxnSpPr>
        <xdr:spPr bwMode="auto">
          <a:xfrm>
            <a:off x="1308926"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8" name="Straight Arrow Connector 27">
            <a:extLst>
              <a:ext uri="{FF2B5EF4-FFF2-40B4-BE49-F238E27FC236}">
                <a16:creationId xmlns:a16="http://schemas.microsoft.com/office/drawing/2014/main" id="{0ED34AC6-D49E-46EA-973D-2FF6EDFE6F0A}"/>
              </a:ext>
            </a:extLst>
          </xdr:cNvPr>
          <xdr:cNvCxnSpPr/>
        </xdr:nvCxnSpPr>
        <xdr:spPr bwMode="auto">
          <a:xfrm>
            <a:off x="1453217"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29" name="Straight Arrow Connector 28">
            <a:extLst>
              <a:ext uri="{FF2B5EF4-FFF2-40B4-BE49-F238E27FC236}">
                <a16:creationId xmlns:a16="http://schemas.microsoft.com/office/drawing/2014/main" id="{B4AA012D-B0F7-4EE0-A2EF-DC2569450CE2}"/>
              </a:ext>
            </a:extLst>
          </xdr:cNvPr>
          <xdr:cNvCxnSpPr/>
        </xdr:nvCxnSpPr>
        <xdr:spPr bwMode="auto">
          <a:xfrm>
            <a:off x="1596961"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0" name="Straight Arrow Connector 29">
            <a:extLst>
              <a:ext uri="{FF2B5EF4-FFF2-40B4-BE49-F238E27FC236}">
                <a16:creationId xmlns:a16="http://schemas.microsoft.com/office/drawing/2014/main" id="{E37E08D8-2C96-4716-9474-4171EF83C981}"/>
              </a:ext>
            </a:extLst>
          </xdr:cNvPr>
          <xdr:cNvCxnSpPr/>
        </xdr:nvCxnSpPr>
        <xdr:spPr bwMode="auto">
          <a:xfrm>
            <a:off x="1740706"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1" name="Straight Arrow Connector 30">
            <a:extLst>
              <a:ext uri="{FF2B5EF4-FFF2-40B4-BE49-F238E27FC236}">
                <a16:creationId xmlns:a16="http://schemas.microsoft.com/office/drawing/2014/main" id="{CB1B04B3-98E3-412C-8231-9129F8BC318B}"/>
              </a:ext>
            </a:extLst>
          </xdr:cNvPr>
          <xdr:cNvCxnSpPr/>
        </xdr:nvCxnSpPr>
        <xdr:spPr bwMode="auto">
          <a:xfrm>
            <a:off x="1885623"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2" name="Straight Arrow Connector 31">
            <a:extLst>
              <a:ext uri="{FF2B5EF4-FFF2-40B4-BE49-F238E27FC236}">
                <a16:creationId xmlns:a16="http://schemas.microsoft.com/office/drawing/2014/main" id="{961CDB72-85AC-4622-91D9-635A0FFF6689}"/>
              </a:ext>
            </a:extLst>
          </xdr:cNvPr>
          <xdr:cNvCxnSpPr/>
        </xdr:nvCxnSpPr>
        <xdr:spPr bwMode="auto">
          <a:xfrm>
            <a:off x="2028817" y="2974208"/>
            <a:ext cx="0" cy="332017"/>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33" name="Straight Connector 32">
            <a:extLst>
              <a:ext uri="{FF2B5EF4-FFF2-40B4-BE49-F238E27FC236}">
                <a16:creationId xmlns:a16="http://schemas.microsoft.com/office/drawing/2014/main" id="{0EE020CA-14E2-4F4D-9BF9-071B307C5B8E}"/>
              </a:ext>
            </a:extLst>
          </xdr:cNvPr>
          <xdr:cNvCxnSpPr/>
        </xdr:nvCxnSpPr>
        <xdr:spPr bwMode="auto">
          <a:xfrm>
            <a:off x="731933" y="2972703"/>
            <a:ext cx="129877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4" name="TextBox 33">
            <a:extLst>
              <a:ext uri="{FF2B5EF4-FFF2-40B4-BE49-F238E27FC236}">
                <a16:creationId xmlns:a16="http://schemas.microsoft.com/office/drawing/2014/main" id="{B75E3CD3-ADA6-4415-959F-6FB34A743AF9}"/>
              </a:ext>
            </a:extLst>
          </xdr:cNvPr>
          <xdr:cNvSpPr txBox="1"/>
        </xdr:nvSpPr>
        <xdr:spPr>
          <a:xfrm>
            <a:off x="474206" y="2988851"/>
            <a:ext cx="309775" cy="247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cxnSp macro="">
        <xdr:nvCxnSpPr>
          <xdr:cNvPr id="35" name="Straight Arrow Connector 34">
            <a:extLst>
              <a:ext uri="{FF2B5EF4-FFF2-40B4-BE49-F238E27FC236}">
                <a16:creationId xmlns:a16="http://schemas.microsoft.com/office/drawing/2014/main" id="{9012B039-0085-4115-98CC-1FCE1A51FE43}"/>
              </a:ext>
            </a:extLst>
          </xdr:cNvPr>
          <xdr:cNvCxnSpPr/>
        </xdr:nvCxnSpPr>
        <xdr:spPr bwMode="auto">
          <a:xfrm>
            <a:off x="417634" y="3425966"/>
            <a:ext cx="253337"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sp macro="" textlink="">
        <xdr:nvSpPr>
          <xdr:cNvPr id="36" name="TextBox 35">
            <a:extLst>
              <a:ext uri="{FF2B5EF4-FFF2-40B4-BE49-F238E27FC236}">
                <a16:creationId xmlns:a16="http://schemas.microsoft.com/office/drawing/2014/main" id="{655D100A-9B7A-4C81-9EEB-426A1698F6D9}"/>
              </a:ext>
            </a:extLst>
          </xdr:cNvPr>
          <xdr:cNvSpPr txBox="1"/>
        </xdr:nvSpPr>
        <xdr:spPr>
          <a:xfrm>
            <a:off x="352321" y="3428385"/>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xnSp macro="">
        <xdr:nvCxnSpPr>
          <xdr:cNvPr id="37" name="Straight Arrow Connector 36">
            <a:extLst>
              <a:ext uri="{FF2B5EF4-FFF2-40B4-BE49-F238E27FC236}">
                <a16:creationId xmlns:a16="http://schemas.microsoft.com/office/drawing/2014/main" id="{D1737DD8-51EC-4743-93E0-A911E8E72AF6}"/>
              </a:ext>
            </a:extLst>
          </xdr:cNvPr>
          <xdr:cNvCxnSpPr/>
        </xdr:nvCxnSpPr>
        <xdr:spPr bwMode="auto">
          <a:xfrm flipV="1">
            <a:off x="2036346" y="3478301"/>
            <a:ext cx="0" cy="325386"/>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38" name="TextBox 37">
            <a:extLst>
              <a:ext uri="{FF2B5EF4-FFF2-40B4-BE49-F238E27FC236}">
                <a16:creationId xmlns:a16="http://schemas.microsoft.com/office/drawing/2014/main" id="{D2E4C9D3-81F0-47CE-A307-2B49E5CD7E73}"/>
              </a:ext>
            </a:extLst>
          </xdr:cNvPr>
          <xdr:cNvSpPr txBox="1"/>
        </xdr:nvSpPr>
        <xdr:spPr>
          <a:xfrm>
            <a:off x="2001529" y="3531781"/>
            <a:ext cx="303781" cy="248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bottaerospace.com/wpdm-package/aa-sm-018-005" TargetMode="External"/><Relationship Id="rId2" Type="http://schemas.openxmlformats.org/officeDocument/2006/relationships/hyperlink" Target="http://www.xl-viking.com/"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23</v>
      </c>
      <c r="C4" s="4"/>
      <c r="D4" s="1"/>
      <c r="E4" s="1"/>
      <c r="F4" s="2" t="s">
        <v>24</v>
      </c>
      <c r="G4" s="3" t="s">
        <v>25</v>
      </c>
      <c r="H4" s="1"/>
      <c r="I4" s="1"/>
      <c r="J4" s="1"/>
      <c r="K4" s="1"/>
      <c r="M4" s="35"/>
      <c r="N4" s="35"/>
      <c r="O4" s="35"/>
      <c r="P4" s="35"/>
      <c r="Q4" s="39"/>
      <c r="R4" s="40"/>
      <c r="S4" s="40"/>
      <c r="T4" s="36"/>
      <c r="U4" s="36"/>
      <c r="V4" s="36"/>
      <c r="W4" s="37"/>
      <c r="X4" s="38"/>
      <c r="Y4" s="36"/>
    </row>
    <row r="5" spans="1:25" s="5" customFormat="1" ht="12.75" x14ac:dyDescent="0.2">
      <c r="A5" s="1"/>
      <c r="B5" s="2" t="s">
        <v>26</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30</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86" t="s">
        <v>36</v>
      </c>
      <c r="C16" s="86"/>
      <c r="D16" s="86"/>
      <c r="E16" s="86"/>
      <c r="F16" s="86"/>
      <c r="G16" s="86"/>
      <c r="H16" s="86"/>
      <c r="I16" s="86"/>
      <c r="J16" s="86"/>
      <c r="M16" s="39"/>
      <c r="N16" s="39"/>
      <c r="O16" s="39"/>
      <c r="P16" s="39"/>
      <c r="Q16" s="39"/>
      <c r="R16" s="40"/>
      <c r="S16" s="40"/>
      <c r="T16" s="36"/>
      <c r="U16" s="36"/>
      <c r="V16" s="36"/>
      <c r="W16" s="36"/>
      <c r="X16" s="36"/>
      <c r="Y16" s="36"/>
    </row>
    <row r="17" spans="1:25" s="5" customFormat="1" ht="12.75" x14ac:dyDescent="0.2">
      <c r="B17" s="86"/>
      <c r="C17" s="86"/>
      <c r="D17" s="86"/>
      <c r="E17" s="86"/>
      <c r="F17" s="86"/>
      <c r="G17" s="86"/>
      <c r="H17" s="86"/>
      <c r="I17" s="86"/>
      <c r="J17" s="86"/>
      <c r="M17" s="39"/>
      <c r="N17" s="39"/>
      <c r="O17" s="39"/>
      <c r="P17" s="39"/>
      <c r="Q17" s="39"/>
      <c r="R17" s="40"/>
      <c r="S17" s="40"/>
      <c r="T17" s="36"/>
      <c r="U17" s="36"/>
      <c r="V17" s="36"/>
      <c r="W17" s="36"/>
      <c r="X17" s="36"/>
      <c r="Y17" s="36"/>
    </row>
    <row r="18" spans="1:25" s="5" customFormat="1" ht="12.75" x14ac:dyDescent="0.2">
      <c r="B18" s="86"/>
      <c r="C18" s="86"/>
      <c r="D18" s="86"/>
      <c r="E18" s="86"/>
      <c r="F18" s="86"/>
      <c r="G18" s="86"/>
      <c r="H18" s="86"/>
      <c r="I18" s="86"/>
      <c r="J18" s="86"/>
      <c r="M18" s="39"/>
      <c r="N18" s="39"/>
      <c r="O18" s="39"/>
      <c r="P18" s="39"/>
      <c r="Q18" s="39"/>
      <c r="R18" s="40"/>
      <c r="S18" s="40"/>
      <c r="T18" s="36"/>
      <c r="U18" s="36"/>
      <c r="V18" s="36"/>
      <c r="W18" s="36"/>
      <c r="X18" s="36"/>
      <c r="Y18" s="36"/>
    </row>
    <row r="19" spans="1:25" s="5" customFormat="1" ht="12.75" x14ac:dyDescent="0.2">
      <c r="B19" s="86"/>
      <c r="C19" s="86"/>
      <c r="D19" s="86"/>
      <c r="E19" s="86"/>
      <c r="F19" s="86"/>
      <c r="G19" s="86"/>
      <c r="H19" s="86"/>
      <c r="I19" s="86"/>
      <c r="J19" s="86"/>
      <c r="M19" s="39"/>
      <c r="N19" s="39"/>
      <c r="O19" s="39"/>
      <c r="P19" s="39"/>
      <c r="Q19" s="39"/>
      <c r="R19" s="40"/>
      <c r="S19" s="40"/>
      <c r="T19" s="36"/>
      <c r="U19" s="36"/>
      <c r="V19" s="36"/>
      <c r="W19" s="36"/>
      <c r="X19" s="36"/>
      <c r="Y19" s="36"/>
    </row>
    <row r="20" spans="1:25" s="5" customFormat="1" ht="12.75" customHeight="1" x14ac:dyDescent="0.2">
      <c r="A20" s="23"/>
      <c r="B20" s="24" t="s">
        <v>34</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86" t="s">
        <v>37</v>
      </c>
      <c r="C22" s="86"/>
      <c r="D22" s="86"/>
      <c r="E22" s="86"/>
      <c r="F22" s="86"/>
      <c r="G22" s="86"/>
      <c r="H22" s="86"/>
      <c r="I22" s="86"/>
      <c r="J22" s="86"/>
      <c r="K22" s="23"/>
      <c r="M22" s="39"/>
      <c r="N22" s="39"/>
      <c r="O22" s="39"/>
      <c r="P22" s="39"/>
      <c r="Q22" s="39"/>
      <c r="R22" s="40"/>
      <c r="S22" s="40"/>
      <c r="T22" s="36"/>
      <c r="U22" s="36"/>
      <c r="V22" s="36"/>
      <c r="W22" s="36"/>
      <c r="X22" s="36"/>
      <c r="Y22" s="36"/>
    </row>
    <row r="23" spans="1:25" s="5" customFormat="1" ht="12.75" x14ac:dyDescent="0.2">
      <c r="A23" s="23"/>
      <c r="B23" s="86"/>
      <c r="C23" s="86"/>
      <c r="D23" s="86"/>
      <c r="E23" s="86"/>
      <c r="F23" s="86"/>
      <c r="G23" s="86"/>
      <c r="H23" s="86"/>
      <c r="I23" s="86"/>
      <c r="J23" s="86"/>
      <c r="K23" s="23"/>
      <c r="M23" s="39"/>
      <c r="N23" s="39"/>
      <c r="O23" s="39"/>
      <c r="P23" s="39"/>
      <c r="Q23" s="39"/>
      <c r="R23" s="40"/>
      <c r="S23" s="43"/>
      <c r="T23" s="36"/>
      <c r="U23" s="36"/>
      <c r="V23" s="36"/>
      <c r="W23" s="36"/>
      <c r="X23" s="36"/>
      <c r="Y23" s="36"/>
    </row>
    <row r="24" spans="1:25" s="5" customFormat="1" ht="12.75" x14ac:dyDescent="0.2">
      <c r="A24" s="23"/>
      <c r="B24" s="86"/>
      <c r="C24" s="86"/>
      <c r="D24" s="86"/>
      <c r="E24" s="86"/>
      <c r="F24" s="86"/>
      <c r="G24" s="86"/>
      <c r="H24" s="86"/>
      <c r="I24" s="86"/>
      <c r="J24" s="86"/>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48</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86" t="s">
        <v>38</v>
      </c>
      <c r="C26" s="86"/>
      <c r="D26" s="86"/>
      <c r="E26" s="86"/>
      <c r="F26" s="86"/>
      <c r="G26" s="86"/>
      <c r="H26" s="86"/>
      <c r="I26" s="86"/>
      <c r="J26" s="86"/>
      <c r="K26" s="23"/>
      <c r="M26" s="39"/>
      <c r="N26" s="39"/>
      <c r="O26" s="39"/>
      <c r="P26" s="39"/>
      <c r="Q26" s="39"/>
      <c r="R26" s="40"/>
      <c r="S26" s="40"/>
      <c r="T26" s="36"/>
      <c r="U26" s="36"/>
      <c r="V26" s="36"/>
      <c r="W26" s="36"/>
      <c r="X26" s="36"/>
      <c r="Y26" s="36"/>
    </row>
    <row r="27" spans="1:25" s="5" customFormat="1" ht="12.75" x14ac:dyDescent="0.2">
      <c r="A27" s="23"/>
      <c r="B27" s="86"/>
      <c r="C27" s="86"/>
      <c r="D27" s="86"/>
      <c r="E27" s="86"/>
      <c r="F27" s="86"/>
      <c r="G27" s="86"/>
      <c r="H27" s="86"/>
      <c r="I27" s="86"/>
      <c r="J27" s="86"/>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86" t="s">
        <v>39</v>
      </c>
      <c r="C29" s="86"/>
      <c r="D29" s="86"/>
      <c r="E29" s="86"/>
      <c r="F29" s="86"/>
      <c r="G29" s="86"/>
      <c r="H29" s="86"/>
      <c r="I29" s="86"/>
      <c r="J29" s="86"/>
      <c r="K29" s="23"/>
      <c r="M29" s="39"/>
      <c r="N29" s="39"/>
      <c r="O29" s="39"/>
      <c r="P29" s="39"/>
      <c r="Q29" s="39"/>
      <c r="R29" s="40"/>
      <c r="S29" s="40"/>
      <c r="T29" s="36"/>
      <c r="U29" s="36"/>
      <c r="V29" s="36"/>
      <c r="W29" s="36"/>
      <c r="X29" s="36"/>
      <c r="Y29" s="36"/>
    </row>
    <row r="30" spans="1:25" s="5" customFormat="1" ht="12.75" x14ac:dyDescent="0.2">
      <c r="A30" s="23"/>
      <c r="B30" s="86"/>
      <c r="C30" s="86"/>
      <c r="D30" s="86"/>
      <c r="E30" s="86"/>
      <c r="F30" s="86"/>
      <c r="G30" s="86"/>
      <c r="H30" s="86"/>
      <c r="I30" s="86"/>
      <c r="J30" s="86"/>
      <c r="K30" s="23"/>
      <c r="M30" s="39"/>
      <c r="N30" s="39"/>
      <c r="O30" s="39"/>
      <c r="P30" s="39"/>
      <c r="Q30" s="39"/>
      <c r="R30" s="40"/>
      <c r="S30" s="40"/>
      <c r="T30" s="36"/>
      <c r="U30" s="36"/>
      <c r="V30" s="36"/>
      <c r="W30" s="36"/>
      <c r="X30" s="36"/>
      <c r="Y30" s="36"/>
    </row>
    <row r="31" spans="1:25" s="5" customFormat="1" ht="12.75" customHeight="1" x14ac:dyDescent="0.2">
      <c r="A31" s="23"/>
      <c r="B31" s="86"/>
      <c r="C31" s="86"/>
      <c r="D31" s="86"/>
      <c r="E31" s="86"/>
      <c r="F31" s="86"/>
      <c r="G31" s="86"/>
      <c r="H31" s="86"/>
      <c r="I31" s="86"/>
      <c r="J31" s="86"/>
      <c r="K31" s="23"/>
      <c r="M31" s="39"/>
      <c r="N31" s="39"/>
      <c r="O31" s="39"/>
      <c r="P31" s="39"/>
      <c r="Q31" s="39"/>
      <c r="R31" s="40"/>
      <c r="S31" s="40"/>
      <c r="T31" s="36"/>
      <c r="U31" s="36"/>
      <c r="V31" s="36"/>
      <c r="W31" s="36"/>
      <c r="X31" s="36"/>
      <c r="Y31" s="36"/>
    </row>
    <row r="32" spans="1:25" s="5" customFormat="1" ht="12.75" x14ac:dyDescent="0.2">
      <c r="A32" s="23"/>
      <c r="B32" s="86"/>
      <c r="C32" s="86"/>
      <c r="D32" s="86"/>
      <c r="E32" s="86"/>
      <c r="F32" s="86"/>
      <c r="G32" s="86"/>
      <c r="H32" s="86"/>
      <c r="I32" s="86"/>
      <c r="J32" s="86"/>
      <c r="K32" s="23"/>
      <c r="M32" s="39"/>
      <c r="N32" s="39"/>
      <c r="O32" s="39"/>
      <c r="P32" s="39"/>
      <c r="Q32" s="39"/>
      <c r="R32" s="40"/>
      <c r="S32" s="40"/>
      <c r="T32" s="36"/>
      <c r="U32" s="36"/>
      <c r="V32" s="36"/>
      <c r="W32" s="36"/>
      <c r="X32" s="36"/>
      <c r="Y32" s="36"/>
    </row>
    <row r="33" spans="1:25" s="5" customFormat="1" ht="12.75" customHeight="1" x14ac:dyDescent="0.2">
      <c r="A33" s="23"/>
      <c r="B33" s="86"/>
      <c r="C33" s="86"/>
      <c r="D33" s="86"/>
      <c r="E33" s="86"/>
      <c r="F33" s="86"/>
      <c r="G33" s="86"/>
      <c r="H33" s="86"/>
      <c r="I33" s="86"/>
      <c r="J33" s="86"/>
      <c r="K33" s="23"/>
      <c r="M33" s="39"/>
      <c r="N33" s="39"/>
      <c r="O33" s="39"/>
      <c r="P33" s="39"/>
      <c r="Q33" s="39"/>
      <c r="R33" s="40"/>
      <c r="S33" s="40"/>
      <c r="T33" s="36"/>
      <c r="U33" s="36"/>
      <c r="V33" s="36"/>
      <c r="W33" s="36"/>
      <c r="X33" s="36"/>
      <c r="Y33" s="36"/>
    </row>
    <row r="34" spans="1:25" s="5" customFormat="1" ht="12.75" x14ac:dyDescent="0.2">
      <c r="A34" s="23"/>
      <c r="B34" s="45"/>
      <c r="C34" s="45"/>
      <c r="D34" s="88" t="s">
        <v>31</v>
      </c>
      <c r="E34" s="88"/>
      <c r="F34" s="88"/>
      <c r="G34" s="88"/>
      <c r="H34" s="88"/>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32</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86" t="s">
        <v>40</v>
      </c>
      <c r="C38" s="86"/>
      <c r="D38" s="86"/>
      <c r="E38" s="86"/>
      <c r="F38" s="86"/>
      <c r="G38" s="86"/>
      <c r="H38" s="86"/>
      <c r="I38" s="86"/>
      <c r="J38" s="86"/>
      <c r="K38" s="23"/>
      <c r="M38" s="39"/>
      <c r="N38" s="39"/>
      <c r="O38" s="39"/>
      <c r="P38" s="39"/>
      <c r="Q38" s="39"/>
      <c r="R38" s="40"/>
      <c r="S38" s="40"/>
      <c r="T38" s="36"/>
      <c r="U38" s="36"/>
      <c r="V38" s="36"/>
      <c r="W38" s="36"/>
      <c r="X38" s="36"/>
      <c r="Y38" s="36"/>
    </row>
    <row r="39" spans="1:25" s="5" customFormat="1" ht="12.75" x14ac:dyDescent="0.2">
      <c r="A39" s="23"/>
      <c r="B39" s="86"/>
      <c r="C39" s="86"/>
      <c r="D39" s="86"/>
      <c r="E39" s="86"/>
      <c r="F39" s="86"/>
      <c r="G39" s="86"/>
      <c r="H39" s="86"/>
      <c r="I39" s="86"/>
      <c r="J39" s="86"/>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86" t="s">
        <v>41</v>
      </c>
      <c r="C41" s="86"/>
      <c r="D41" s="86"/>
      <c r="E41" s="86"/>
      <c r="F41" s="86"/>
      <c r="G41" s="86"/>
      <c r="H41" s="86"/>
      <c r="I41" s="86"/>
      <c r="J41" s="86"/>
      <c r="K41" s="23"/>
      <c r="M41" s="39"/>
      <c r="N41" s="39"/>
      <c r="O41" s="39"/>
      <c r="P41" s="39"/>
      <c r="Q41" s="39"/>
      <c r="R41" s="40"/>
      <c r="S41" s="40"/>
      <c r="T41" s="36"/>
      <c r="U41" s="36"/>
      <c r="V41" s="36"/>
      <c r="W41" s="36"/>
      <c r="X41" s="36"/>
      <c r="Y41" s="36"/>
    </row>
    <row r="42" spans="1:25" s="5" customFormat="1" ht="12.75" x14ac:dyDescent="0.2">
      <c r="A42" s="23"/>
      <c r="B42" s="86"/>
      <c r="C42" s="86"/>
      <c r="D42" s="86"/>
      <c r="E42" s="86"/>
      <c r="F42" s="86"/>
      <c r="G42" s="86"/>
      <c r="H42" s="86"/>
      <c r="I42" s="86"/>
      <c r="J42" s="86"/>
      <c r="K42" s="23"/>
      <c r="M42" s="39"/>
      <c r="N42" s="39"/>
      <c r="O42" s="39"/>
      <c r="P42" s="39"/>
      <c r="Q42" s="39"/>
      <c r="R42" s="40"/>
      <c r="S42" s="40"/>
      <c r="T42" s="36"/>
      <c r="U42" s="36"/>
      <c r="V42" s="36"/>
      <c r="W42" s="36"/>
      <c r="X42" s="36"/>
      <c r="Y42" s="36"/>
    </row>
    <row r="43" spans="1:25" s="5" customFormat="1" ht="12.75" x14ac:dyDescent="0.2">
      <c r="A43" s="23"/>
      <c r="B43" s="86"/>
      <c r="C43" s="86"/>
      <c r="D43" s="86"/>
      <c r="E43" s="86"/>
      <c r="F43" s="86"/>
      <c r="G43" s="86"/>
      <c r="H43" s="86"/>
      <c r="I43" s="86"/>
      <c r="J43" s="86"/>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86" t="s">
        <v>35</v>
      </c>
      <c r="C45" s="86"/>
      <c r="D45" s="86"/>
      <c r="E45" s="86"/>
      <c r="F45" s="86"/>
      <c r="G45" s="86"/>
      <c r="H45" s="86"/>
      <c r="I45" s="86"/>
      <c r="J45" s="86"/>
      <c r="K45" s="23"/>
      <c r="M45" s="39"/>
      <c r="N45" s="39"/>
      <c r="O45" s="39"/>
      <c r="P45" s="39"/>
      <c r="Q45" s="39"/>
      <c r="R45" s="40"/>
      <c r="S45" s="40"/>
      <c r="T45" s="36"/>
      <c r="U45" s="36"/>
      <c r="V45" s="36"/>
      <c r="W45" s="36"/>
      <c r="X45" s="36"/>
      <c r="Y45" s="36"/>
    </row>
    <row r="46" spans="1:25" s="5" customFormat="1" ht="12.75" x14ac:dyDescent="0.2">
      <c r="A46" s="23"/>
      <c r="B46" s="86"/>
      <c r="C46" s="86"/>
      <c r="D46" s="86"/>
      <c r="E46" s="86"/>
      <c r="F46" s="86"/>
      <c r="G46" s="86"/>
      <c r="H46" s="86"/>
      <c r="I46" s="86"/>
      <c r="J46" s="86"/>
      <c r="K46" s="23"/>
      <c r="M46" s="39"/>
      <c r="N46" s="39"/>
      <c r="O46" s="39"/>
      <c r="P46" s="39"/>
      <c r="Q46" s="39"/>
      <c r="R46" s="40"/>
      <c r="S46" s="40"/>
      <c r="T46" s="36"/>
      <c r="U46" s="36"/>
      <c r="V46" s="36"/>
      <c r="W46" s="36"/>
      <c r="X46" s="36"/>
      <c r="Y46" s="36"/>
    </row>
    <row r="47" spans="1:25" s="5" customFormat="1" ht="12.75" x14ac:dyDescent="0.2">
      <c r="A47" s="23"/>
      <c r="B47" s="86"/>
      <c r="C47" s="86"/>
      <c r="D47" s="86"/>
      <c r="E47" s="86"/>
      <c r="F47" s="86"/>
      <c r="G47" s="86"/>
      <c r="H47" s="86"/>
      <c r="I47" s="86"/>
      <c r="J47" s="86"/>
      <c r="K47" s="23"/>
      <c r="M47" s="39"/>
      <c r="N47" s="39"/>
      <c r="O47" s="39"/>
      <c r="P47" s="39"/>
      <c r="Q47" s="39"/>
      <c r="R47" s="40"/>
      <c r="S47" s="40"/>
      <c r="T47" s="36"/>
      <c r="U47" s="36"/>
      <c r="V47" s="36"/>
      <c r="W47" s="36"/>
      <c r="X47" s="36"/>
      <c r="Y47" s="36"/>
    </row>
    <row r="48" spans="1:25" s="5" customFormat="1" ht="12.75" customHeight="1" x14ac:dyDescent="0.2">
      <c r="A48" s="23"/>
      <c r="B48" s="86"/>
      <c r="C48" s="86"/>
      <c r="D48" s="86"/>
      <c r="E48" s="86"/>
      <c r="F48" s="86"/>
      <c r="G48" s="86"/>
      <c r="H48" s="86"/>
      <c r="I48" s="86"/>
      <c r="J48" s="86"/>
      <c r="K48" s="23"/>
      <c r="M48" s="39"/>
      <c r="N48" s="39"/>
      <c r="O48" s="39"/>
      <c r="P48" s="39"/>
      <c r="Q48" s="39"/>
      <c r="R48" s="40"/>
      <c r="S48" s="40"/>
      <c r="T48" s="36"/>
      <c r="U48" s="36"/>
      <c r="V48" s="36"/>
      <c r="W48" s="36"/>
      <c r="X48" s="36"/>
      <c r="Y48" s="36"/>
    </row>
    <row r="49" spans="1:25" s="5" customFormat="1" ht="12.75" x14ac:dyDescent="0.2">
      <c r="A49" s="23"/>
      <c r="B49" s="23" t="s">
        <v>42</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47</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43</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87" t="s">
        <v>44</v>
      </c>
      <c r="C54" s="87"/>
      <c r="D54" s="87"/>
      <c r="E54" s="87"/>
      <c r="F54" s="87"/>
      <c r="G54" s="87"/>
      <c r="H54" s="87"/>
      <c r="I54" s="87"/>
      <c r="J54" s="87"/>
      <c r="K54" s="23"/>
      <c r="M54" s="39"/>
      <c r="N54" s="39"/>
      <c r="O54" s="39"/>
      <c r="P54" s="39"/>
      <c r="Q54" s="39"/>
      <c r="R54" s="40"/>
      <c r="S54" s="40"/>
      <c r="T54" s="36"/>
      <c r="U54" s="36"/>
      <c r="V54" s="36"/>
      <c r="W54" s="36"/>
      <c r="X54" s="36"/>
      <c r="Y54" s="36"/>
    </row>
    <row r="55" spans="1:25" s="5" customFormat="1" ht="12.75" x14ac:dyDescent="0.2">
      <c r="A55" s="23"/>
      <c r="B55" s="87"/>
      <c r="C55" s="87"/>
      <c r="D55" s="87"/>
      <c r="E55" s="87"/>
      <c r="F55" s="87"/>
      <c r="G55" s="87"/>
      <c r="H55" s="87"/>
      <c r="I55" s="87"/>
      <c r="J55" s="87"/>
      <c r="K55" s="23"/>
      <c r="M55" s="39"/>
      <c r="N55" s="39"/>
      <c r="O55" s="39"/>
      <c r="P55" s="39"/>
      <c r="Q55" s="39"/>
      <c r="R55" s="40"/>
      <c r="S55" s="40"/>
      <c r="T55" s="36"/>
      <c r="U55" s="36"/>
      <c r="V55" s="36"/>
      <c r="W55" s="36"/>
      <c r="X55" s="36"/>
      <c r="Y55" s="36"/>
    </row>
    <row r="56" spans="1:25" s="5" customFormat="1" ht="12.75" x14ac:dyDescent="0.2">
      <c r="A56" s="23"/>
      <c r="B56" s="87"/>
      <c r="C56" s="87"/>
      <c r="D56" s="87"/>
      <c r="E56" s="87"/>
      <c r="F56" s="87"/>
      <c r="G56" s="87"/>
      <c r="H56" s="87"/>
      <c r="I56" s="87"/>
      <c r="J56" s="87"/>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45</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46</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5A87-608A-48C5-8AEE-8DD6AAB55634}">
  <sheetPr>
    <tabColor indexed="49"/>
  </sheetPr>
  <dimension ref="A1:GC59"/>
  <sheetViews>
    <sheetView tabSelected="1" view="pageBreakPreview" zoomScaleNormal="100" zoomScaleSheetLayoutView="100" workbookViewId="0">
      <selection activeCell="V17" sqref="V17"/>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4" customWidth="1"/>
    <col min="19" max="19" width="5.42578125" style="64"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64</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65</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66</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67</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AA-SM-026-112</v>
      </c>
      <c r="K8" s="17"/>
      <c r="L8" s="18"/>
      <c r="M8" s="9"/>
      <c r="O8" s="9"/>
      <c r="P8" s="9"/>
      <c r="S8" s="65"/>
      <c r="T8" s="64"/>
      <c r="AD8" s="32"/>
    </row>
    <row r="9" spans="1:185" s="31" customFormat="1" x14ac:dyDescent="0.2">
      <c r="A9" s="5"/>
      <c r="B9" s="5"/>
      <c r="C9" s="5"/>
      <c r="D9" s="5"/>
      <c r="E9" s="7" t="s">
        <v>2</v>
      </c>
      <c r="F9" s="15" t="str">
        <f>$C$2</f>
        <v>R. Abbott</v>
      </c>
      <c r="G9" s="5"/>
      <c r="H9" s="15"/>
      <c r="I9" s="7" t="s">
        <v>9</v>
      </c>
      <c r="J9" s="17" t="str">
        <f>$G$3</f>
        <v>IR</v>
      </c>
      <c r="K9" s="17"/>
      <c r="L9" s="18"/>
      <c r="M9" s="9">
        <v>1</v>
      </c>
      <c r="N9" s="9"/>
      <c r="O9" s="9"/>
      <c r="P9" s="9"/>
      <c r="Q9" s="66"/>
      <c r="R9" s="64"/>
      <c r="S9" s="65"/>
      <c r="T9" s="64"/>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5"/>
      <c r="T10" s="64"/>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29</v>
      </c>
      <c r="F11" s="15" t="str">
        <f>$C$5</f>
        <v>STANDARD SPREADSHEET METHOD</v>
      </c>
      <c r="I11" s="19"/>
      <c r="J11" s="8"/>
      <c r="L11" s="5"/>
      <c r="M11" s="9"/>
      <c r="O11" s="9"/>
      <c r="P11" s="9"/>
      <c r="S11" s="65"/>
      <c r="T11" s="64"/>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67"/>
      <c r="B12" s="21" t="str">
        <f>$G$4</f>
        <v>COMPRESSION FLEXURE - CANTILEVER, UDL</v>
      </c>
      <c r="C12" s="67"/>
      <c r="D12" s="67"/>
      <c r="E12" s="67"/>
      <c r="F12" s="67"/>
      <c r="G12" s="67"/>
      <c r="H12" s="67"/>
      <c r="I12" s="67"/>
      <c r="J12" s="67"/>
      <c r="K12" s="67"/>
      <c r="S12" s="65"/>
      <c r="T12" s="64"/>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89" t="s">
        <v>63</v>
      </c>
      <c r="C13" s="89"/>
      <c r="D13" s="89"/>
      <c r="E13" s="46" t="s">
        <v>68</v>
      </c>
      <c r="S13" s="65"/>
      <c r="T13" s="64"/>
    </row>
    <row r="14" spans="1:185" x14ac:dyDescent="0.2">
      <c r="B14" s="90" t="s">
        <v>81</v>
      </c>
      <c r="C14" s="90"/>
      <c r="D14" s="90"/>
      <c r="E14" s="90"/>
      <c r="F14" s="90"/>
      <c r="G14" s="90"/>
      <c r="H14" s="90"/>
      <c r="I14" s="90"/>
      <c r="J14" s="90"/>
      <c r="K14" s="1"/>
    </row>
    <row r="15" spans="1:185" x14ac:dyDescent="0.2">
      <c r="B15" s="90"/>
      <c r="C15" s="90"/>
      <c r="D15" s="90"/>
      <c r="E15" s="90"/>
      <c r="F15" s="90"/>
      <c r="G15" s="90"/>
      <c r="H15" s="90"/>
      <c r="I15" s="90"/>
      <c r="J15" s="90"/>
      <c r="L15" s="28"/>
    </row>
    <row r="16" spans="1:185" x14ac:dyDescent="0.2">
      <c r="B16" s="68" t="s">
        <v>69</v>
      </c>
      <c r="L16" s="28"/>
    </row>
    <row r="17" spans="1:12" x14ac:dyDescent="0.2">
      <c r="B17" s="1"/>
      <c r="C17" s="60"/>
      <c r="D17" s="1"/>
      <c r="E17" s="1"/>
      <c r="L17" s="28"/>
    </row>
    <row r="18" spans="1:12" x14ac:dyDescent="0.2">
      <c r="B18" s="1"/>
      <c r="C18" s="1"/>
      <c r="D18" s="1"/>
      <c r="E18" s="2"/>
      <c r="F18" s="15" t="s">
        <v>62</v>
      </c>
      <c r="G18" s="7" t="s">
        <v>61</v>
      </c>
      <c r="H18" s="63">
        <v>10700000</v>
      </c>
      <c r="I18" s="5" t="s">
        <v>70</v>
      </c>
      <c r="K18" s="36"/>
      <c r="L18" s="28"/>
    </row>
    <row r="19" spans="1:12" ht="15" x14ac:dyDescent="0.2">
      <c r="G19" s="7" t="s">
        <v>60</v>
      </c>
      <c r="H19" s="61">
        <v>0.1</v>
      </c>
      <c r="I19" s="5" t="s">
        <v>71</v>
      </c>
      <c r="L19" s="28"/>
    </row>
    <row r="20" spans="1:12" x14ac:dyDescent="0.2">
      <c r="G20" s="7" t="s">
        <v>59</v>
      </c>
      <c r="H20" s="61">
        <v>10</v>
      </c>
      <c r="I20" s="5" t="s">
        <v>49</v>
      </c>
      <c r="K20" s="36"/>
      <c r="L20" s="28"/>
    </row>
    <row r="21" spans="1:12" x14ac:dyDescent="0.2">
      <c r="B21" s="1"/>
      <c r="G21" s="7" t="s">
        <v>58</v>
      </c>
      <c r="H21" s="61">
        <v>1000</v>
      </c>
      <c r="I21" s="5" t="s">
        <v>57</v>
      </c>
      <c r="L21" s="28"/>
    </row>
    <row r="22" spans="1:12" x14ac:dyDescent="0.2">
      <c r="B22" s="1"/>
      <c r="F22" s="53"/>
      <c r="G22" s="7" t="s">
        <v>56</v>
      </c>
      <c r="H22" s="61">
        <v>10</v>
      </c>
      <c r="I22" s="5" t="s">
        <v>72</v>
      </c>
      <c r="L22" s="28"/>
    </row>
    <row r="23" spans="1:12" x14ac:dyDescent="0.2">
      <c r="B23" s="1"/>
      <c r="C23" s="60"/>
      <c r="D23" s="53"/>
      <c r="E23" s="62"/>
      <c r="F23" s="53"/>
      <c r="K23" s="36"/>
      <c r="L23" s="28"/>
    </row>
    <row r="24" spans="1:12" x14ac:dyDescent="0.2">
      <c r="B24" s="1"/>
      <c r="C24" s="1"/>
      <c r="D24" s="53"/>
      <c r="E24" s="62"/>
      <c r="F24" s="56"/>
      <c r="G24" s="7"/>
      <c r="H24" s="61"/>
    </row>
    <row r="25" spans="1:12" x14ac:dyDescent="0.2">
      <c r="B25" s="1"/>
      <c r="C25" s="1"/>
      <c r="G25" s="7"/>
      <c r="H25" s="61"/>
    </row>
    <row r="26" spans="1:12" x14ac:dyDescent="0.2">
      <c r="B26" s="1"/>
      <c r="C26" s="1"/>
      <c r="D26" s="53"/>
      <c r="G26" s="54"/>
      <c r="H26" s="61"/>
      <c r="K26" s="36"/>
    </row>
    <row r="27" spans="1:12" x14ac:dyDescent="0.2">
      <c r="B27" s="1"/>
      <c r="C27" s="60"/>
      <c r="D27" s="1"/>
      <c r="E27" s="1"/>
      <c r="I27" s="57"/>
      <c r="J27" s="1"/>
      <c r="K27" s="36"/>
    </row>
    <row r="28" spans="1:12" x14ac:dyDescent="0.2">
      <c r="B28" s="60" t="s">
        <v>55</v>
      </c>
      <c r="E28" s="50"/>
      <c r="F28" s="1"/>
      <c r="J28" s="53"/>
      <c r="K28" s="1"/>
    </row>
    <row r="29" spans="1:12" x14ac:dyDescent="0.2">
      <c r="A29" s="1"/>
      <c r="B29" s="7" t="s">
        <v>54</v>
      </c>
      <c r="C29" s="5" t="str">
        <f ca="1">[1]!xlv(C31)</f>
        <v>√[E × I] / P</v>
      </c>
      <c r="D29" s="59"/>
      <c r="E29" s="50"/>
      <c r="F29" s="50"/>
    </row>
    <row r="30" spans="1:12" x14ac:dyDescent="0.2">
      <c r="A30" s="1"/>
      <c r="B30" s="7" t="s">
        <v>51</v>
      </c>
      <c r="C30" s="5" t="str">
        <f>[1]!xln(C31)</f>
        <v>√[(1.07E+07) × 0.1] / 1000</v>
      </c>
      <c r="H30" s="56"/>
      <c r="I30" s="56"/>
    </row>
    <row r="31" spans="1:12" x14ac:dyDescent="0.2">
      <c r="A31" s="1"/>
      <c r="B31" s="7" t="s">
        <v>54</v>
      </c>
      <c r="C31" s="30">
        <f>SQRT(H18*H19)/H21</f>
        <v>1.03440804327886</v>
      </c>
      <c r="G31" s="56"/>
      <c r="J31" s="53"/>
      <c r="K31" s="1"/>
    </row>
    <row r="32" spans="1:12" x14ac:dyDescent="0.2">
      <c r="A32" s="1"/>
      <c r="C32" s="30"/>
      <c r="J32" s="58"/>
      <c r="K32" s="1"/>
    </row>
    <row r="33" spans="1:11" x14ac:dyDescent="0.2">
      <c r="A33" s="1"/>
      <c r="B33" s="7" t="s">
        <v>53</v>
      </c>
      <c r="C33" s="30" t="str">
        <f ca="1">[1]!xlv(C35)</f>
        <v>L / j</v>
      </c>
      <c r="E33" s="2"/>
      <c r="H33" s="54"/>
      <c r="I33" s="54"/>
      <c r="J33" s="1"/>
      <c r="K33" s="1"/>
    </row>
    <row r="34" spans="1:11" x14ac:dyDescent="0.2">
      <c r="A34" s="1"/>
      <c r="B34" s="7" t="s">
        <v>51</v>
      </c>
      <c r="C34" s="30" t="str">
        <f>[1]!xln(C35)</f>
        <v>10 / 1.03</v>
      </c>
      <c r="E34" s="7"/>
      <c r="H34" s="54"/>
      <c r="I34" s="54"/>
      <c r="K34" s="1"/>
    </row>
    <row r="35" spans="1:11" x14ac:dyDescent="0.2">
      <c r="A35" s="1"/>
      <c r="B35" s="7" t="s">
        <v>53</v>
      </c>
      <c r="C35" s="30">
        <f>H20/C31</f>
        <v>9.6673648904566356</v>
      </c>
      <c r="E35" s="2"/>
      <c r="F35" s="57"/>
      <c r="H35" s="54"/>
      <c r="I35" s="54"/>
      <c r="K35" s="1"/>
    </row>
    <row r="36" spans="1:11" x14ac:dyDescent="0.2">
      <c r="A36" s="1"/>
      <c r="C36" s="30"/>
      <c r="G36" s="54"/>
      <c r="H36" s="54"/>
      <c r="I36" s="54"/>
      <c r="J36" s="53"/>
      <c r="K36" s="1"/>
    </row>
    <row r="37" spans="1:11" x14ac:dyDescent="0.2">
      <c r="A37" s="1"/>
      <c r="B37" s="7" t="s">
        <v>73</v>
      </c>
      <c r="C37" s="30" t="str">
        <f ca="1">[1]!xlv(C39)</f>
        <v xml:space="preserve"> - w × j × (j × (1 - SEC[U]) + L × TAN[U])</v>
      </c>
      <c r="F37" s="56"/>
      <c r="G37" s="54"/>
      <c r="J37" s="53"/>
      <c r="K37" s="1"/>
    </row>
    <row r="38" spans="1:11" x14ac:dyDescent="0.2">
      <c r="B38" s="7" t="s">
        <v>51</v>
      </c>
      <c r="C38" s="30" t="str">
        <f>[1]!xln(C39)</f>
        <v xml:space="preserve"> - 10 × 1.03 × (1.03 × (1 - SEC[9.67]) + 10 × TAN[9.67])</v>
      </c>
      <c r="D38" s="55"/>
      <c r="E38" s="50"/>
      <c r="G38" s="54"/>
      <c r="J38" s="53"/>
      <c r="K38" s="1"/>
    </row>
    <row r="39" spans="1:11" x14ac:dyDescent="0.2">
      <c r="B39" s="7" t="s">
        <v>73</v>
      </c>
      <c r="C39" s="69">
        <f>-H22*C31*(C31*(1-_xlfn.SEC(C35))+H20*TAN(C35))</f>
        <v>-47.320240368942613</v>
      </c>
      <c r="D39" s="5" t="s">
        <v>52</v>
      </c>
      <c r="E39" s="5" t="s">
        <v>74</v>
      </c>
      <c r="H39" s="52"/>
      <c r="I39" s="52"/>
      <c r="J39" s="53"/>
      <c r="K39" s="1"/>
    </row>
    <row r="40" spans="1:11" x14ac:dyDescent="0.2">
      <c r="C40" s="70"/>
      <c r="G40" s="52"/>
      <c r="I40" s="51"/>
      <c r="K40" s="1"/>
    </row>
    <row r="41" spans="1:11" x14ac:dyDescent="0.2">
      <c r="B41" s="7" t="s">
        <v>50</v>
      </c>
      <c r="C41" s="71" t="str">
        <f ca="1">[1]!xlv(C43)</f>
        <v xml:space="preserve"> - (w × j) / P × (j × (1 + 0.5 × U² - SEC[U]) + L × (TAN[U] - U))</v>
      </c>
      <c r="D41" s="72"/>
      <c r="E41" s="72"/>
      <c r="F41" s="72"/>
      <c r="G41" s="72"/>
      <c r="H41" s="72"/>
      <c r="I41" s="72"/>
    </row>
    <row r="42" spans="1:11" x14ac:dyDescent="0.2">
      <c r="B42" s="7" t="s">
        <v>51</v>
      </c>
      <c r="C42" s="71" t="str">
        <f>[1]!xln(C43)</f>
        <v xml:space="preserve"> - (10 × 1.03) / 1000 × (1.03 × (1 + 0.5 × 9.67² - SEC[9.67]) + 10 × (TAN[9.67] - 9.67))</v>
      </c>
      <c r="D42" s="72"/>
      <c r="E42" s="72"/>
      <c r="F42" s="72"/>
      <c r="G42" s="72"/>
      <c r="H42" s="72"/>
      <c r="I42" s="72"/>
      <c r="J42" s="53"/>
    </row>
    <row r="43" spans="1:11" x14ac:dyDescent="0.2">
      <c r="B43" s="7" t="s">
        <v>50</v>
      </c>
      <c r="C43" s="73">
        <f>-(H22*C31)/H21*(C31*(1+0.5*C35^2-_xlfn.SEC(C35))+H20*(TAN(C35)-C35))</f>
        <v>0.45267975963105744</v>
      </c>
      <c r="D43" s="73" t="s">
        <v>49</v>
      </c>
      <c r="E43" s="73" t="s">
        <v>75</v>
      </c>
      <c r="F43" s="73"/>
      <c r="G43" s="73"/>
      <c r="H43" s="73"/>
      <c r="I43" s="73"/>
    </row>
    <row r="44" spans="1:11" x14ac:dyDescent="0.2">
      <c r="C44" s="73"/>
      <c r="D44" s="73"/>
      <c r="E44" s="73"/>
      <c r="F44" s="73"/>
      <c r="G44" s="73"/>
      <c r="H44" s="73"/>
      <c r="I44" s="73"/>
      <c r="J44" s="72"/>
    </row>
    <row r="45" spans="1:11" x14ac:dyDescent="0.2">
      <c r="B45" s="7" t="s">
        <v>76</v>
      </c>
      <c r="C45" s="30" t="str">
        <f ca="1">[1]!xlv(C47)</f>
        <v>w / P × (L / COS[U] - j × ((1 - COS[2 × U]) / SIN[2 × U]))</v>
      </c>
      <c r="D45" s="49"/>
      <c r="E45" s="50"/>
      <c r="J45" s="72"/>
    </row>
    <row r="46" spans="1:11" x14ac:dyDescent="0.2">
      <c r="B46" s="7" t="s">
        <v>51</v>
      </c>
      <c r="C46" s="5" t="str">
        <f>[1]!xln(C47)</f>
        <v>10 / 1000 × (10 / COS[9.67] - 1.03 × ((1 - COS[2 × 9.67]) / SIN[2 × 9.67]))</v>
      </c>
      <c r="J46" s="73"/>
    </row>
    <row r="47" spans="1:11" x14ac:dyDescent="0.2">
      <c r="B47" s="7" t="s">
        <v>76</v>
      </c>
      <c r="C47" s="30">
        <f>H22/H21*(H20/COS(C35)-C31*((1-COS(2*C35))/SIN(2*C35)))</f>
        <v>-0.10557608765599744</v>
      </c>
      <c r="D47" s="5" t="s">
        <v>77</v>
      </c>
      <c r="E47" s="73" t="s">
        <v>75</v>
      </c>
      <c r="J47" s="73"/>
    </row>
    <row r="48" spans="1:11" x14ac:dyDescent="0.2">
      <c r="B48" s="7"/>
    </row>
    <row r="51" spans="1:11" x14ac:dyDescent="0.2">
      <c r="B51" s="7"/>
    </row>
    <row r="52" spans="1:11" x14ac:dyDescent="0.2">
      <c r="B52" s="7"/>
      <c r="C52" s="30"/>
    </row>
    <row r="57" spans="1:11" x14ac:dyDescent="0.2">
      <c r="A57" s="67"/>
      <c r="B57" s="18"/>
      <c r="C57" s="74"/>
      <c r="D57" s="67"/>
      <c r="E57" s="67"/>
      <c r="F57" s="67"/>
      <c r="G57" s="74"/>
      <c r="H57" s="67"/>
      <c r="I57" s="67"/>
      <c r="J57" s="67"/>
      <c r="K57" s="67"/>
    </row>
    <row r="58" spans="1:11" x14ac:dyDescent="0.2">
      <c r="A58" s="75" t="s">
        <v>78</v>
      </c>
      <c r="B58" s="76"/>
      <c r="C58" s="76"/>
      <c r="D58" s="76"/>
      <c r="E58" s="76"/>
      <c r="F58" s="76"/>
      <c r="G58" s="77"/>
      <c r="H58" s="77"/>
      <c r="I58" s="77"/>
      <c r="J58" s="77"/>
      <c r="K58" s="78"/>
    </row>
    <row r="59" spans="1:11" x14ac:dyDescent="0.2">
      <c r="A59" s="79"/>
      <c r="B59" s="79"/>
      <c r="C59" s="79"/>
      <c r="D59" s="80"/>
      <c r="E59" s="80"/>
      <c r="F59" s="81" t="s">
        <v>79</v>
      </c>
      <c r="G59" s="82" t="s">
        <v>80</v>
      </c>
      <c r="H59" s="83"/>
      <c r="I59" s="84"/>
      <c r="J59" s="84"/>
      <c r="K59" s="85"/>
    </row>
  </sheetData>
  <mergeCells count="2">
    <mergeCell ref="B13:D13"/>
    <mergeCell ref="B14:J15"/>
  </mergeCells>
  <hyperlinks>
    <hyperlink ref="B13" r:id="rId1" display=" (NASA TM X-73305, 1975)" xr:uid="{D198FBA6-03CE-47C6-8A80-D1A1B8644A28}"/>
    <hyperlink ref="G59" r:id="rId2" xr:uid="{70D15E87-836D-4351-A223-AC1EE3D82145}"/>
    <hyperlink ref="B16" r:id="rId3" xr:uid="{D60C93ED-B0B4-494A-B58F-4882806F3320}"/>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2018-10-21T23:19:43Z</dcterms:modified>
  <cp:category>Engineering Spreadsheets</cp:category>
</cp:coreProperties>
</file>