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MAIN!$A$8:$K$111</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64" i="41" l="1"/>
  <c r="F63" i="41"/>
  <c r="L62" i="41"/>
  <c r="F62" i="41"/>
  <c r="J61" i="41"/>
  <c r="F61" i="41"/>
  <c r="J60" i="41"/>
  <c r="F60" i="41"/>
  <c r="H25" i="41"/>
  <c r="B12" i="41"/>
  <c r="F11" i="41"/>
  <c r="L10" i="41"/>
  <c r="F10" i="41"/>
  <c r="J9" i="41"/>
  <c r="F9" i="41"/>
  <c r="J8" i="41"/>
  <c r="F8" i="41"/>
  <c r="X7" i="41"/>
  <c r="X6" i="41"/>
  <c r="X5" i="41"/>
  <c r="X4" i="41"/>
  <c r="X3" i="41"/>
  <c r="X2" i="41"/>
  <c r="X1" i="41"/>
  <c r="G1" i="41" s="1"/>
  <c r="J62" i="41" l="1"/>
  <c r="J10" i="41"/>
  <c r="H26" i="41"/>
  <c r="B34" i="41"/>
  <c r="B46" i="41"/>
  <c r="B42" i="41"/>
  <c r="C12" i="40"/>
  <c r="B44" i="41"/>
  <c r="B45" i="41"/>
  <c r="B33" i="41"/>
  <c r="B32" i="41"/>
  <c r="B40" i="41"/>
  <c r="B41" i="41"/>
  <c r="B56" i="41" l="1"/>
  <c r="B51" i="41"/>
  <c r="B72" i="41"/>
  <c r="B53" i="41"/>
  <c r="B54" i="41"/>
  <c r="B48" i="41"/>
  <c r="B49" i="41"/>
  <c r="B70" i="41"/>
  <c r="B71" i="41"/>
  <c r="B68" i="41" l="1"/>
  <c r="B38" i="41"/>
  <c r="B36" i="41"/>
  <c r="B37" i="41"/>
  <c r="B66" i="41"/>
  <c r="B67" i="41"/>
</calcChain>
</file>

<file path=xl/sharedStrings.xml><?xml version="1.0" encoding="utf-8"?>
<sst xmlns="http://schemas.openxmlformats.org/spreadsheetml/2006/main" count="144" uniqueCount="88">
  <si>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</si>
  <si>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</si>
  <si>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</si>
  <si>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</si>
  <si>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</si>
  <si>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</si>
  <si>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</si>
  <si>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</si>
  <si>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</si>
  <si>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</si>
  <si>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</si>
  <si>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</si>
  <si>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</si>
  <si>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</si>
  <si>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</si>
  <si>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</si>
  <si>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</si>
  <si>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</si>
  <si>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</si>
  <si>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</si>
  <si>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</si>
  <si>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</si>
  <si>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</si>
  <si>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</si>
  <si>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</si>
  <si>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</si>
  <si>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</si>
  <si>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</si>
  <si>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</si>
  <si>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</si>
  <si>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</si>
  <si>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</si>
  <si>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</si>
  <si>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</si>
  <si>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</si>
  <si>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</si>
  <si>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</si>
  <si>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</si>
  <si>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</si>
  <si>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</si>
  <si>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AA-SM-026-050</t>
  </si>
  <si>
    <t>No</t>
  </si>
  <si>
    <t>Total Title No:</t>
  </si>
  <si>
    <t>27/08/2017</t>
  </si>
  <si>
    <t>A</t>
  </si>
  <si>
    <t>Total Sub No:</t>
  </si>
  <si>
    <t>FRAMEWORK ANALYSIS - VERTICAL DISTRIBUTED LOAD, FIXED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</si>
  <si>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</si>
  <si>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</si>
  <si>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</si>
  <si>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</si>
  <si>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</si>
  <si>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</si>
  <si>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</si>
  <si>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</si>
  <si>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</si>
  <si>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</si>
  <si>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</si>
  <si>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</si>
  <si>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</si>
  <si>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</si>
  <si>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c =</t>
  </si>
  <si>
    <t>w =</t>
  </si>
  <si>
    <t>lb/in</t>
  </si>
  <si>
    <t>L =</t>
  </si>
  <si>
    <t>Q =</t>
  </si>
  <si>
    <t>lb</t>
  </si>
  <si>
    <t xml:space="preserve">I₁ = </t>
  </si>
  <si>
    <t>in⁴ (Beam 2nd Moment of Area)</t>
  </si>
  <si>
    <t>I₂ =</t>
  </si>
  <si>
    <t>h =</t>
  </si>
  <si>
    <t>in (Height of Framework)</t>
  </si>
  <si>
    <t>d =</t>
  </si>
  <si>
    <t>Results</t>
  </si>
  <si>
    <t>K =</t>
  </si>
  <si>
    <t>=</t>
  </si>
  <si>
    <t>V =</t>
  </si>
  <si>
    <r>
      <t>V</t>
    </r>
    <r>
      <rPr>
        <sz val="7"/>
        <rFont val="Calibri"/>
        <family val="2"/>
        <scheme val="minor"/>
      </rPr>
      <t xml:space="preserve"> </t>
    </r>
    <r>
      <rPr>
        <sz val="10"/>
        <rFont val="Calibri"/>
        <family val="2"/>
        <scheme val="minor"/>
      </rPr>
      <t>=</t>
    </r>
  </si>
  <si>
    <t>X₅ =</t>
  </si>
  <si>
    <t>X₆ =</t>
  </si>
  <si>
    <r>
      <t>M</t>
    </r>
    <r>
      <rPr>
        <vertAlign val="subscript"/>
        <sz val="10"/>
        <rFont val="Calibri"/>
        <family val="2"/>
        <scheme val="minor"/>
      </rPr>
      <t>A</t>
    </r>
    <r>
      <rPr>
        <sz val="7"/>
        <rFont val="Calibri"/>
        <family val="2"/>
        <scheme val="minor"/>
      </rPr>
      <t xml:space="preserve"> </t>
    </r>
    <r>
      <rPr>
        <sz val="10"/>
        <rFont val="Calibri"/>
        <family val="2"/>
        <scheme val="minor"/>
      </rPr>
      <t>=</t>
    </r>
  </si>
  <si>
    <t>inlb</t>
  </si>
  <si>
    <r>
      <t>M</t>
    </r>
    <r>
      <rPr>
        <vertAlign val="subscript"/>
        <sz val="10"/>
        <rFont val="Calibri"/>
        <family val="2"/>
        <scheme val="minor"/>
      </rPr>
      <t>F</t>
    </r>
    <r>
      <rPr>
        <sz val="7"/>
        <rFont val="Calibri"/>
        <family val="2"/>
        <scheme val="minor"/>
      </rPr>
      <t xml:space="preserve"> </t>
    </r>
    <r>
      <rPr>
        <sz val="10"/>
        <rFont val="Calibri"/>
        <family val="2"/>
        <scheme val="minor"/>
      </rPr>
      <t>=</t>
    </r>
  </si>
  <si>
    <t>To display formula values or variables using the xln &amp; xlv functions, you need the XL-Viking add-in.</t>
  </si>
  <si>
    <t>The free version is available here:</t>
  </si>
  <si>
    <t>www.XL-Viking.com</t>
  </si>
  <si>
    <r>
      <t>H</t>
    </r>
    <r>
      <rPr>
        <vertAlign val="subscript"/>
        <sz val="10"/>
        <rFont val="Calibri"/>
        <family val="2"/>
        <scheme val="minor"/>
      </rPr>
      <t>A</t>
    </r>
    <r>
      <rPr>
        <sz val="10"/>
        <rFont val="Calibri"/>
        <family val="2"/>
        <scheme val="minor"/>
      </rPr>
      <t xml:space="preserve"> =</t>
    </r>
  </si>
  <si>
    <r>
      <t>H</t>
    </r>
    <r>
      <rPr>
        <vertAlign val="subscript"/>
        <sz val="10"/>
        <rFont val="Calibri"/>
        <family val="2"/>
        <scheme val="minor"/>
      </rPr>
      <t>F</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</si>
</sst>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sz val="7"/>
      <name val="Calibri"/>
      <family val="2"/>
      <scheme val="minor"/>
    </font>
    <font>
      <vertAlign val="subscript"/>
      <sz val="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7">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5" fillId="0" borderId="0" xfId="6" applyFont="1"/>
    <xf numFmtId="0" fontId="6" fillId="0" borderId="0" xfId="3" applyFont="1" applyProtection="1">
      <protection locked="0"/>
    </xf>
    <xf numFmtId="164" fontId="14" fillId="0" borderId="0" xfId="3" applyNumberFormat="1" applyFont="1" applyBorder="1"/>
    <xf numFmtId="164" fontId="14" fillId="0" borderId="0" xfId="3" applyNumberFormat="1" applyFont="1" applyBorder="1" applyAlignment="1" applyProtection="1">
      <alignment horizontal="right" vertical="center"/>
      <protection locked="0"/>
    </xf>
    <xf numFmtId="0" fontId="5" fillId="0" borderId="0" xfId="3" applyFont="1" applyAlignment="1" applyProtection="1">
      <alignment horizontal="right" vertical="center"/>
      <protection locked="0"/>
    </xf>
    <xf numFmtId="164" fontId="15" fillId="0" borderId="0" xfId="3" applyNumberFormat="1" applyFont="1" applyAlignment="1" applyProtection="1">
      <alignment horizontal="right" vertical="center"/>
      <protection locked="0"/>
    </xf>
    <xf numFmtId="0" fontId="5" fillId="0" borderId="0" xfId="3" applyFont="1" applyBorder="1" applyAlignment="1" applyProtection="1">
      <alignment horizontal="right" vertical="center"/>
      <protection locked="0"/>
    </xf>
    <xf numFmtId="1" fontId="5" fillId="0" borderId="0" xfId="3" applyNumberFormat="1" applyFont="1" applyBorder="1" applyAlignment="1" applyProtection="1">
      <alignment horizontal="left" vertical="center"/>
      <protection locked="0"/>
    </xf>
    <xf numFmtId="0" fontId="5" fillId="0" borderId="0" xfId="3" applyFont="1" applyBorder="1" applyAlignment="1" applyProtection="1">
      <alignment vertical="center"/>
      <protection locked="0"/>
    </xf>
    <xf numFmtId="0" fontId="5" fillId="0" borderId="0" xfId="3" quotePrefix="1" applyFont="1" applyBorder="1" applyAlignment="1" applyProtection="1">
      <alignment horizontal="right" vertical="center"/>
      <protection locked="0"/>
    </xf>
    <xf numFmtId="164" fontId="14" fillId="0" borderId="0" xfId="3" quotePrefix="1" applyNumberFormat="1" applyFont="1" applyBorder="1" applyAlignment="1" applyProtection="1">
      <alignment vertical="center"/>
      <protection locked="0"/>
    </xf>
    <xf numFmtId="0" fontId="5" fillId="0" borderId="0" xfId="3" applyFont="1" applyBorder="1" applyAlignment="1" applyProtection="1">
      <alignment horizontal="left" vertical="center"/>
      <protection locked="0"/>
    </xf>
    <xf numFmtId="0" fontId="5" fillId="0" borderId="0" xfId="3" quotePrefix="1" applyFont="1" applyAlignment="1" applyProtection="1">
      <alignment vertical="center"/>
      <protection locked="0"/>
    </xf>
    <xf numFmtId="164" fontId="5" fillId="0" borderId="0" xfId="3" applyNumberFormat="1" applyFont="1" applyBorder="1" applyAlignment="1" applyProtection="1">
      <alignment horizontal="right" vertical="center"/>
      <protection locked="0"/>
    </xf>
    <xf numFmtId="164" fontId="5" fillId="0" borderId="0" xfId="3" applyNumberFormat="1" applyFont="1" applyBorder="1" applyAlignment="1" applyProtection="1">
      <alignment horizontal="left"/>
      <protection locked="0"/>
    </xf>
    <xf numFmtId="164" fontId="5" fillId="0" borderId="0" xfId="3" applyNumberFormat="1" applyFont="1" applyBorder="1"/>
    <xf numFmtId="2" fontId="5" fillId="0" borderId="0" xfId="3" applyNumberFormat="1" applyFont="1"/>
    <xf numFmtId="0" fontId="5" fillId="0" borderId="5" xfId="3" applyFont="1" applyBorder="1"/>
    <xf numFmtId="2" fontId="5" fillId="0" borderId="0" xfId="3" applyNumberFormat="1" applyFont="1" applyAlignment="1" applyProtection="1">
      <alignment horizontal="left" vertical="center"/>
      <protection locked="0"/>
    </xf>
    <xf numFmtId="2" fontId="15" fillId="0" borderId="0" xfId="3" applyNumberFormat="1" applyFont="1" applyAlignment="1" applyProtection="1">
      <alignment horizontal="right" vertical="center"/>
      <protection locked="0"/>
    </xf>
    <xf numFmtId="0" fontId="5" fillId="0" borderId="0" xfId="3" applyFont="1" applyAlignment="1" applyProtection="1">
      <alignment vertical="center"/>
      <protection locked="0"/>
    </xf>
    <xf numFmtId="2" fontId="5" fillId="0" borderId="0" xfId="3" applyNumberFormat="1" applyFont="1" applyAlignment="1" applyProtection="1">
      <alignment horizontal="right" vertical="center"/>
      <protection locked="0"/>
    </xf>
    <xf numFmtId="2" fontId="5" fillId="0" borderId="0" xfId="3" applyNumberFormat="1" applyFont="1" applyBorder="1"/>
    <xf numFmtId="0" fontId="5" fillId="0" borderId="0" xfId="3" quotePrefix="1" applyFont="1" applyAlignment="1" applyProtection="1">
      <alignment horizontal="right" vertical="center"/>
      <protection locked="0"/>
    </xf>
    <xf numFmtId="0" fontId="18" fillId="0" borderId="0" xfId="3" applyFont="1" applyAlignment="1">
      <alignment horizontal="centerContinuous"/>
    </xf>
    <xf numFmtId="0" fontId="18" fillId="0" borderId="0" xfId="6" applyFont="1" applyAlignment="1">
      <alignment horizontal="centerContinuous"/>
    </xf>
    <xf numFmtId="0" fontId="19" fillId="0" borderId="0" xfId="6" applyFont="1" applyAlignment="1">
      <alignment horizontal="centerContinuous"/>
    </xf>
    <xf numFmtId="0" fontId="20" fillId="0" borderId="0" xfId="6" applyFont="1" applyBorder="1" applyAlignment="1" applyProtection="1">
      <alignment horizontal="centerContinuous"/>
      <protection locked="0"/>
    </xf>
    <xf numFmtId="0" fontId="18" fillId="0" borderId="0" xfId="6" applyFont="1"/>
    <xf numFmtId="0" fontId="18" fillId="0" borderId="0" xfId="6" applyFont="1" applyBorder="1" applyProtection="1">
      <protection locked="0"/>
    </xf>
    <xf numFmtId="0" fontId="21" fillId="0" borderId="0" xfId="6" applyFont="1" applyBorder="1" applyAlignment="1" applyProtection="1">
      <alignment horizontal="right"/>
      <protection locked="0"/>
    </xf>
    <xf numFmtId="0" fontId="22" fillId="0" borderId="0" xfId="5" applyFont="1" applyBorder="1" applyAlignment="1" applyProtection="1">
      <alignment horizontal="left"/>
      <protection locked="0"/>
    </xf>
    <xf numFmtId="0" fontId="19" fillId="0" borderId="0" xfId="6" applyFont="1"/>
    <xf numFmtId="0" fontId="19" fillId="0" borderId="0" xfId="6" applyFont="1" applyBorder="1" applyProtection="1">
      <protection locked="0"/>
    </xf>
    <xf numFmtId="0" fontId="20" fillId="0" borderId="0" xfId="6" applyFont="1" applyBorder="1" applyProtection="1">
      <protection locked="0"/>
    </xf>
    <xf numFmtId="0" fontId="14" fillId="0" borderId="0" xfId="3" applyFont="1"/>
    <xf numFmtId="164" fontId="5" fillId="0" borderId="0" xfId="3" applyNumberFormat="1" applyFont="1"/>
    <xf numFmtId="0" fontId="14" fillId="0" borderId="0" xfId="3" applyFont="1" applyAlignment="1" applyProtection="1">
      <alignment horizontal="right" vertical="center"/>
      <protection locked="0"/>
    </xf>
    <xf numFmtId="164" fontId="5" fillId="0" borderId="0" xfId="3" applyNumberFormat="1" applyFont="1" applyAlignment="1" applyProtection="1">
      <alignment horizontal="left"/>
      <protection locked="0"/>
    </xf>
    <xf numFmtId="2" fontId="5" fillId="0" borderId="0" xfId="3" applyNumberFormat="1" applyFont="1" applyProtection="1">
      <protection locked="0"/>
    </xf>
    <xf numFmtId="1" fontId="5" fillId="0" borderId="0" xfId="3" applyNumberFormat="1" applyFont="1" applyAlignment="1" applyProtection="1">
      <alignment horizontal="left" vertical="center"/>
      <protection locked="0"/>
    </xf>
    <xf numFmtId="0" fontId="14" fillId="0" borderId="0" xfId="3" quotePrefix="1" applyFont="1" applyAlignment="1" applyProtection="1">
      <alignment vertical="center"/>
      <protection locked="0"/>
    </xf>
    <xf numFmtId="0" fontId="5" fillId="0" borderId="0" xfId="3" applyFont="1" applyAlignment="1" applyProtection="1">
      <alignment horizontal="left" vertical="center"/>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C627D027-8A18-4BA6-8556-5E74B163621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36D1AED3-8E31-4617-AA48-3DB63977FCA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21392</xdr:colOff>
      <xdr:row>15</xdr:row>
      <xdr:rowOff>158547</xdr:rowOff>
    </xdr:from>
    <xdr:to>
      <xdr:col>2</xdr:col>
      <xdr:colOff>21392</xdr:colOff>
      <xdr:row>25</xdr:row>
      <xdr:rowOff>123885</xdr:rowOff>
    </xdr:to>
    <xdr:cxnSp macro="">
      <xdr:nvCxnSpPr>
        <xdr:cNvPr id="3" name="Straight Connector 2">
          <a:extLst>
            <a:ext uri="{FF2B5EF4-FFF2-40B4-BE49-F238E27FC236}">
              <a16:creationId xmlns:a16="http://schemas.microsoft.com/office/drawing/2014/main" id="{AA7590AA-8FD9-49CA-9206-5D713ACDD750}"/>
            </a:ext>
          </a:extLst>
        </xdr:cNvPr>
        <xdr:cNvCxnSpPr/>
      </xdr:nvCxnSpPr>
      <xdr:spPr>
        <a:xfrm>
          <a:off x="1221542" y="2625522"/>
          <a:ext cx="0" cy="1584588"/>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583982</xdr:colOff>
      <xdr:row>15</xdr:row>
      <xdr:rowOff>138344</xdr:rowOff>
    </xdr:from>
    <xdr:to>
      <xdr:col>3</xdr:col>
      <xdr:colOff>583982</xdr:colOff>
      <xdr:row>25</xdr:row>
      <xdr:rowOff>119331</xdr:rowOff>
    </xdr:to>
    <xdr:cxnSp macro="">
      <xdr:nvCxnSpPr>
        <xdr:cNvPr id="4" name="Straight Connector 3">
          <a:extLst>
            <a:ext uri="{FF2B5EF4-FFF2-40B4-BE49-F238E27FC236}">
              <a16:creationId xmlns:a16="http://schemas.microsoft.com/office/drawing/2014/main" id="{6D829603-246D-4480-9AE5-D4882FD2E906}"/>
            </a:ext>
          </a:extLst>
        </xdr:cNvPr>
        <xdr:cNvCxnSpPr/>
      </xdr:nvCxnSpPr>
      <xdr:spPr>
        <a:xfrm>
          <a:off x="2384207" y="2605319"/>
          <a:ext cx="0" cy="160023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9714</xdr:colOff>
      <xdr:row>15</xdr:row>
      <xdr:rowOff>144679</xdr:rowOff>
    </xdr:from>
    <xdr:to>
      <xdr:col>3</xdr:col>
      <xdr:colOff>586609</xdr:colOff>
      <xdr:row>15</xdr:row>
      <xdr:rowOff>144679</xdr:rowOff>
    </xdr:to>
    <xdr:cxnSp macro="">
      <xdr:nvCxnSpPr>
        <xdr:cNvPr id="5" name="Straight Connector 4">
          <a:extLst>
            <a:ext uri="{FF2B5EF4-FFF2-40B4-BE49-F238E27FC236}">
              <a16:creationId xmlns:a16="http://schemas.microsoft.com/office/drawing/2014/main" id="{2B89A874-B060-4523-8581-1D59FBEFD562}"/>
            </a:ext>
          </a:extLst>
        </xdr:cNvPr>
        <xdr:cNvCxnSpPr/>
      </xdr:nvCxnSpPr>
      <xdr:spPr>
        <a:xfrm>
          <a:off x="1209864" y="2611654"/>
          <a:ext cx="117697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19440</xdr:colOff>
      <xdr:row>15</xdr:row>
      <xdr:rowOff>136071</xdr:rowOff>
    </xdr:from>
    <xdr:to>
      <xdr:col>4</xdr:col>
      <xdr:colOff>281863</xdr:colOff>
      <xdr:row>15</xdr:row>
      <xdr:rowOff>136072</xdr:rowOff>
    </xdr:to>
    <xdr:cxnSp macro="">
      <xdr:nvCxnSpPr>
        <xdr:cNvPr id="6" name="Straight Connector 5">
          <a:extLst>
            <a:ext uri="{FF2B5EF4-FFF2-40B4-BE49-F238E27FC236}">
              <a16:creationId xmlns:a16="http://schemas.microsoft.com/office/drawing/2014/main" id="{FA406A77-9FB1-4D4D-BCAD-305B6F6DD329}"/>
            </a:ext>
          </a:extLst>
        </xdr:cNvPr>
        <xdr:cNvCxnSpPr/>
      </xdr:nvCxnSpPr>
      <xdr:spPr>
        <a:xfrm flipV="1">
          <a:off x="2419740" y="2603046"/>
          <a:ext cx="262423" cy="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304943</xdr:colOff>
      <xdr:row>22</xdr:row>
      <xdr:rowOff>2979</xdr:rowOff>
    </xdr:from>
    <xdr:to>
      <xdr:col>2</xdr:col>
      <xdr:colOff>535879</xdr:colOff>
      <xdr:row>23</xdr:row>
      <xdr:rowOff>145905</xdr:rowOff>
    </xdr:to>
    <xdr:sp macro="" textlink="">
      <xdr:nvSpPr>
        <xdr:cNvPr id="7" name="TextBox 6">
          <a:extLst>
            <a:ext uri="{FF2B5EF4-FFF2-40B4-BE49-F238E27FC236}">
              <a16:creationId xmlns:a16="http://schemas.microsoft.com/office/drawing/2014/main" id="{4505437A-9B77-4113-881A-27311ADB5AB8}"/>
            </a:ext>
          </a:extLst>
        </xdr:cNvPr>
        <xdr:cNvSpPr txBox="1"/>
      </xdr:nvSpPr>
      <xdr:spPr>
        <a:xfrm>
          <a:off x="1505093" y="3603429"/>
          <a:ext cx="230936" cy="3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296884</xdr:colOff>
      <xdr:row>16</xdr:row>
      <xdr:rowOff>139800</xdr:rowOff>
    </xdr:from>
    <xdr:to>
      <xdr:col>2</xdr:col>
      <xdr:colOff>563677</xdr:colOff>
      <xdr:row>18</xdr:row>
      <xdr:rowOff>46919</xdr:rowOff>
    </xdr:to>
    <xdr:sp macro="" textlink="">
      <xdr:nvSpPr>
        <xdr:cNvPr id="8" name="TextBox 7">
          <a:extLst>
            <a:ext uri="{FF2B5EF4-FFF2-40B4-BE49-F238E27FC236}">
              <a16:creationId xmlns:a16="http://schemas.microsoft.com/office/drawing/2014/main" id="{F54466CE-46C7-43E1-B826-355158393009}"/>
            </a:ext>
          </a:extLst>
        </xdr:cNvPr>
        <xdr:cNvSpPr txBox="1"/>
      </xdr:nvSpPr>
      <xdr:spPr>
        <a:xfrm>
          <a:off x="1497034" y="2768700"/>
          <a:ext cx="266793" cy="230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4</xdr:col>
      <xdr:colOff>191719</xdr:colOff>
      <xdr:row>20</xdr:row>
      <xdr:rowOff>59248</xdr:rowOff>
    </xdr:from>
    <xdr:to>
      <xdr:col>4</xdr:col>
      <xdr:colOff>342938</xdr:colOff>
      <xdr:row>21</xdr:row>
      <xdr:rowOff>130819</xdr:rowOff>
    </xdr:to>
    <xdr:sp macro="" textlink="">
      <xdr:nvSpPr>
        <xdr:cNvPr id="9" name="TextBox 8">
          <a:extLst>
            <a:ext uri="{FF2B5EF4-FFF2-40B4-BE49-F238E27FC236}">
              <a16:creationId xmlns:a16="http://schemas.microsoft.com/office/drawing/2014/main" id="{C16F9F87-EBA6-4CC0-81BE-34D1106A4C1B}"/>
            </a:ext>
          </a:extLst>
        </xdr:cNvPr>
        <xdr:cNvSpPr txBox="1"/>
      </xdr:nvSpPr>
      <xdr:spPr>
        <a:xfrm>
          <a:off x="2592019" y="3335848"/>
          <a:ext cx="151219" cy="233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4</xdr:col>
      <xdr:colOff>224307</xdr:colOff>
      <xdr:row>15</xdr:row>
      <xdr:rowOff>136072</xdr:rowOff>
    </xdr:from>
    <xdr:to>
      <xdr:col>4</xdr:col>
      <xdr:colOff>226946</xdr:colOff>
      <xdr:row>25</xdr:row>
      <xdr:rowOff>117807</xdr:rowOff>
    </xdr:to>
    <xdr:cxnSp macro="">
      <xdr:nvCxnSpPr>
        <xdr:cNvPr id="10" name="Straight Arrow Connector 9">
          <a:extLst>
            <a:ext uri="{FF2B5EF4-FFF2-40B4-BE49-F238E27FC236}">
              <a16:creationId xmlns:a16="http://schemas.microsoft.com/office/drawing/2014/main" id="{8DB47ED2-9A11-459F-8EEC-0C4808F9F173}"/>
            </a:ext>
          </a:extLst>
        </xdr:cNvPr>
        <xdr:cNvCxnSpPr/>
      </xdr:nvCxnSpPr>
      <xdr:spPr>
        <a:xfrm flipV="1">
          <a:off x="2624607" y="2603047"/>
          <a:ext cx="2639" cy="1600985"/>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462766</xdr:colOff>
      <xdr:row>21</xdr:row>
      <xdr:rowOff>152280</xdr:rowOff>
    </xdr:from>
    <xdr:to>
      <xdr:col>2</xdr:col>
      <xdr:colOff>11866</xdr:colOff>
      <xdr:row>23</xdr:row>
      <xdr:rowOff>47696</xdr:rowOff>
    </xdr:to>
    <xdr:sp macro="" textlink="">
      <xdr:nvSpPr>
        <xdr:cNvPr id="11" name="TextBox 10">
          <a:extLst>
            <a:ext uri="{FF2B5EF4-FFF2-40B4-BE49-F238E27FC236}">
              <a16:creationId xmlns:a16="http://schemas.microsoft.com/office/drawing/2014/main" id="{F37F579B-320F-42D2-B3E4-87BC106324D9}"/>
            </a:ext>
          </a:extLst>
        </xdr:cNvPr>
        <xdr:cNvSpPr txBox="1"/>
      </xdr:nvSpPr>
      <xdr:spPr>
        <a:xfrm flipH="1">
          <a:off x="1062841" y="3590805"/>
          <a:ext cx="149175" cy="219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1</xdr:col>
      <xdr:colOff>416191</xdr:colOff>
      <xdr:row>17</xdr:row>
      <xdr:rowOff>133384</xdr:rowOff>
    </xdr:from>
    <xdr:to>
      <xdr:col>1</xdr:col>
      <xdr:colOff>600782</xdr:colOff>
      <xdr:row>19</xdr:row>
      <xdr:rowOff>44812</xdr:rowOff>
    </xdr:to>
    <xdr:sp macro="" textlink="">
      <xdr:nvSpPr>
        <xdr:cNvPr id="12" name="TextBox 11">
          <a:extLst>
            <a:ext uri="{FF2B5EF4-FFF2-40B4-BE49-F238E27FC236}">
              <a16:creationId xmlns:a16="http://schemas.microsoft.com/office/drawing/2014/main" id="{C96BF7CF-134B-4AEF-AF95-28F876679106}"/>
            </a:ext>
          </a:extLst>
        </xdr:cNvPr>
        <xdr:cNvSpPr txBox="1"/>
      </xdr:nvSpPr>
      <xdr:spPr>
        <a:xfrm>
          <a:off x="1016266" y="2924209"/>
          <a:ext cx="184591" cy="235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clientData/>
  </xdr:twoCellAnchor>
  <xdr:twoCellAnchor>
    <xdr:from>
      <xdr:col>1</xdr:col>
      <xdr:colOff>384121</xdr:colOff>
      <xdr:row>14</xdr:row>
      <xdr:rowOff>157707</xdr:rowOff>
    </xdr:from>
    <xdr:to>
      <xdr:col>1</xdr:col>
      <xdr:colOff>554139</xdr:colOff>
      <xdr:row>16</xdr:row>
      <xdr:rowOff>52957</xdr:rowOff>
    </xdr:to>
    <xdr:sp macro="" textlink="">
      <xdr:nvSpPr>
        <xdr:cNvPr id="13" name="TextBox 12">
          <a:extLst>
            <a:ext uri="{FF2B5EF4-FFF2-40B4-BE49-F238E27FC236}">
              <a16:creationId xmlns:a16="http://schemas.microsoft.com/office/drawing/2014/main" id="{F200EFCB-5061-4EBB-B4D1-C08998AEEECB}"/>
            </a:ext>
          </a:extLst>
        </xdr:cNvPr>
        <xdr:cNvSpPr txBox="1"/>
      </xdr:nvSpPr>
      <xdr:spPr>
        <a:xfrm>
          <a:off x="984196" y="2462757"/>
          <a:ext cx="170018" cy="2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517337</xdr:colOff>
      <xdr:row>13</xdr:row>
      <xdr:rowOff>78199</xdr:rowOff>
    </xdr:from>
    <xdr:to>
      <xdr:col>3</xdr:col>
      <xdr:colOff>76242</xdr:colOff>
      <xdr:row>14</xdr:row>
      <xdr:rowOff>155124</xdr:rowOff>
    </xdr:to>
    <xdr:sp macro="" textlink="">
      <xdr:nvSpPr>
        <xdr:cNvPr id="14" name="TextBox 13">
          <a:extLst>
            <a:ext uri="{FF2B5EF4-FFF2-40B4-BE49-F238E27FC236}">
              <a16:creationId xmlns:a16="http://schemas.microsoft.com/office/drawing/2014/main" id="{2A3D47DD-C689-48D6-AC22-B62878A5BE33}"/>
            </a:ext>
          </a:extLst>
        </xdr:cNvPr>
        <xdr:cNvSpPr txBox="1"/>
      </xdr:nvSpPr>
      <xdr:spPr>
        <a:xfrm>
          <a:off x="1717487" y="2221324"/>
          <a:ext cx="158980" cy="238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2</xdr:col>
      <xdr:colOff>32288</xdr:colOff>
      <xdr:row>14</xdr:row>
      <xdr:rowOff>110504</xdr:rowOff>
    </xdr:from>
    <xdr:to>
      <xdr:col>3</xdr:col>
      <xdr:colOff>597045</xdr:colOff>
      <xdr:row>14</xdr:row>
      <xdr:rowOff>110504</xdr:rowOff>
    </xdr:to>
    <xdr:cxnSp macro="">
      <xdr:nvCxnSpPr>
        <xdr:cNvPr id="15" name="Straight Arrow Connector 14">
          <a:extLst>
            <a:ext uri="{FF2B5EF4-FFF2-40B4-BE49-F238E27FC236}">
              <a16:creationId xmlns:a16="http://schemas.microsoft.com/office/drawing/2014/main" id="{2598B901-7F9A-4AED-A46B-04B91817912D}"/>
            </a:ext>
          </a:extLst>
        </xdr:cNvPr>
        <xdr:cNvCxnSpPr/>
      </xdr:nvCxnSpPr>
      <xdr:spPr>
        <a:xfrm>
          <a:off x="1232438" y="2415554"/>
          <a:ext cx="1164832"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198281</xdr:colOff>
      <xdr:row>23</xdr:row>
      <xdr:rowOff>69459</xdr:rowOff>
    </xdr:from>
    <xdr:to>
      <xdr:col>1</xdr:col>
      <xdr:colOff>526402</xdr:colOff>
      <xdr:row>25</xdr:row>
      <xdr:rowOff>95384</xdr:rowOff>
    </xdr:to>
    <xdr:sp macro="" textlink="">
      <xdr:nvSpPr>
        <xdr:cNvPr id="16" name="TextBox 15">
          <a:extLst>
            <a:ext uri="{FF2B5EF4-FFF2-40B4-BE49-F238E27FC236}">
              <a16:creationId xmlns:a16="http://schemas.microsoft.com/office/drawing/2014/main" id="{7CA857CC-DDE2-44D3-87B2-E931E457FE0A}"/>
            </a:ext>
          </a:extLst>
        </xdr:cNvPr>
        <xdr:cNvSpPr txBox="1"/>
      </xdr:nvSpPr>
      <xdr:spPr>
        <a:xfrm>
          <a:off x="798356" y="3831834"/>
          <a:ext cx="328121" cy="349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1</xdr:col>
      <xdr:colOff>431524</xdr:colOff>
      <xdr:row>23</xdr:row>
      <xdr:rowOff>117542</xdr:rowOff>
    </xdr:from>
    <xdr:to>
      <xdr:col>2</xdr:col>
      <xdr:colOff>8106</xdr:colOff>
      <xdr:row>24</xdr:row>
      <xdr:rowOff>1449</xdr:rowOff>
    </xdr:to>
    <xdr:cxnSp macro="">
      <xdr:nvCxnSpPr>
        <xdr:cNvPr id="17" name="Straight Arrow Connector 16">
          <a:extLst>
            <a:ext uri="{FF2B5EF4-FFF2-40B4-BE49-F238E27FC236}">
              <a16:creationId xmlns:a16="http://schemas.microsoft.com/office/drawing/2014/main" id="{54161544-CB66-408F-9297-FDD8DD01E54B}"/>
            </a:ext>
          </a:extLst>
        </xdr:cNvPr>
        <xdr:cNvCxnSpPr/>
      </xdr:nvCxnSpPr>
      <xdr:spPr>
        <a:xfrm flipV="1">
          <a:off x="1031599" y="3879917"/>
          <a:ext cx="176657" cy="458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371616</xdr:colOff>
      <xdr:row>22</xdr:row>
      <xdr:rowOff>12915</xdr:rowOff>
    </xdr:from>
    <xdr:to>
      <xdr:col>3</xdr:col>
      <xdr:colOff>571500</xdr:colOff>
      <xdr:row>22</xdr:row>
      <xdr:rowOff>132374</xdr:rowOff>
    </xdr:to>
    <xdr:cxnSp macro="">
      <xdr:nvCxnSpPr>
        <xdr:cNvPr id="18" name="Straight Arrow Connector 17">
          <a:extLst>
            <a:ext uri="{FF2B5EF4-FFF2-40B4-BE49-F238E27FC236}">
              <a16:creationId xmlns:a16="http://schemas.microsoft.com/office/drawing/2014/main" id="{04C85A62-54C6-4FAD-91E9-60058817DAA7}"/>
            </a:ext>
          </a:extLst>
        </xdr:cNvPr>
        <xdr:cNvCxnSpPr/>
      </xdr:nvCxnSpPr>
      <xdr:spPr>
        <a:xfrm flipV="1">
          <a:off x="2171841" y="3613365"/>
          <a:ext cx="199884" cy="1194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205189</xdr:colOff>
      <xdr:row>16</xdr:row>
      <xdr:rowOff>85006</xdr:rowOff>
    </xdr:from>
    <xdr:to>
      <xdr:col>3</xdr:col>
      <xdr:colOff>493272</xdr:colOff>
      <xdr:row>18</xdr:row>
      <xdr:rowOff>2590</xdr:rowOff>
    </xdr:to>
    <xdr:sp macro="" textlink="">
      <xdr:nvSpPr>
        <xdr:cNvPr id="19" name="TextBox 18">
          <a:extLst>
            <a:ext uri="{FF2B5EF4-FFF2-40B4-BE49-F238E27FC236}">
              <a16:creationId xmlns:a16="http://schemas.microsoft.com/office/drawing/2014/main" id="{BF7C98F3-E64F-459B-8CDF-BBA064946017}"/>
            </a:ext>
          </a:extLst>
        </xdr:cNvPr>
        <xdr:cNvSpPr txBox="1"/>
      </xdr:nvSpPr>
      <xdr:spPr>
        <a:xfrm>
          <a:off x="2005414" y="2713906"/>
          <a:ext cx="288083" cy="241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337036</xdr:colOff>
      <xdr:row>15</xdr:row>
      <xdr:rowOff>149968</xdr:rowOff>
    </xdr:from>
    <xdr:to>
      <xdr:col>3</xdr:col>
      <xdr:colOff>470170</xdr:colOff>
      <xdr:row>17</xdr:row>
      <xdr:rowOff>6680</xdr:rowOff>
    </xdr:to>
    <xdr:cxnSp macro="">
      <xdr:nvCxnSpPr>
        <xdr:cNvPr id="20" name="Straight Arrow Connector 19">
          <a:extLst>
            <a:ext uri="{FF2B5EF4-FFF2-40B4-BE49-F238E27FC236}">
              <a16:creationId xmlns:a16="http://schemas.microsoft.com/office/drawing/2014/main" id="{687493F1-28AA-4E63-B9A0-7756FCA4AC2D}"/>
            </a:ext>
          </a:extLst>
        </xdr:cNvPr>
        <xdr:cNvCxnSpPr/>
      </xdr:nvCxnSpPr>
      <xdr:spPr>
        <a:xfrm flipV="1">
          <a:off x="2137261" y="2616943"/>
          <a:ext cx="133134" cy="18056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362780</xdr:colOff>
      <xdr:row>24</xdr:row>
      <xdr:rowOff>74653</xdr:rowOff>
    </xdr:from>
    <xdr:to>
      <xdr:col>2</xdr:col>
      <xdr:colOff>4572</xdr:colOff>
      <xdr:row>25</xdr:row>
      <xdr:rowOff>106401</xdr:rowOff>
    </xdr:to>
    <xdr:sp macro="" textlink="">
      <xdr:nvSpPr>
        <xdr:cNvPr id="21" name="TextBox 20">
          <a:extLst>
            <a:ext uri="{FF2B5EF4-FFF2-40B4-BE49-F238E27FC236}">
              <a16:creationId xmlns:a16="http://schemas.microsoft.com/office/drawing/2014/main" id="{F027EE18-94C0-4C77-9F72-3BABF469337E}"/>
            </a:ext>
          </a:extLst>
        </xdr:cNvPr>
        <xdr:cNvSpPr txBox="1"/>
      </xdr:nvSpPr>
      <xdr:spPr>
        <a:xfrm>
          <a:off x="962855" y="3998953"/>
          <a:ext cx="241867" cy="193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524192</xdr:colOff>
      <xdr:row>14</xdr:row>
      <xdr:rowOff>117891</xdr:rowOff>
    </xdr:from>
    <xdr:to>
      <xdr:col>4</xdr:col>
      <xdr:colOff>241799</xdr:colOff>
      <xdr:row>16</xdr:row>
      <xdr:rowOff>71872</xdr:rowOff>
    </xdr:to>
    <xdr:sp macro="" textlink="">
      <xdr:nvSpPr>
        <xdr:cNvPr id="22" name="TextBox 21">
          <a:extLst>
            <a:ext uri="{FF2B5EF4-FFF2-40B4-BE49-F238E27FC236}">
              <a16:creationId xmlns:a16="http://schemas.microsoft.com/office/drawing/2014/main" id="{ED0F01EF-14D6-476B-A658-49B532DEABE5}"/>
            </a:ext>
          </a:extLst>
        </xdr:cNvPr>
        <xdr:cNvSpPr txBox="1"/>
      </xdr:nvSpPr>
      <xdr:spPr>
        <a:xfrm>
          <a:off x="2324417" y="2422941"/>
          <a:ext cx="317682" cy="277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2</xdr:col>
      <xdr:colOff>163871</xdr:colOff>
      <xdr:row>15</xdr:row>
      <xdr:rowOff>149423</xdr:rowOff>
    </xdr:from>
    <xdr:to>
      <xdr:col>2</xdr:col>
      <xdr:colOff>167950</xdr:colOff>
      <xdr:row>22</xdr:row>
      <xdr:rowOff>40968</xdr:rowOff>
    </xdr:to>
    <xdr:cxnSp macro="">
      <xdr:nvCxnSpPr>
        <xdr:cNvPr id="23" name="Straight Arrow Connector 22">
          <a:extLst>
            <a:ext uri="{FF2B5EF4-FFF2-40B4-BE49-F238E27FC236}">
              <a16:creationId xmlns:a16="http://schemas.microsoft.com/office/drawing/2014/main" id="{59D70E53-E43E-4D4F-9066-CD45197AC2D1}"/>
            </a:ext>
          </a:extLst>
        </xdr:cNvPr>
        <xdr:cNvCxnSpPr/>
      </xdr:nvCxnSpPr>
      <xdr:spPr>
        <a:xfrm flipV="1">
          <a:off x="1364021" y="2616398"/>
          <a:ext cx="4079" cy="102502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191615</xdr:colOff>
      <xdr:row>18</xdr:row>
      <xdr:rowOff>26567</xdr:rowOff>
    </xdr:from>
    <xdr:to>
      <xdr:col>1</xdr:col>
      <xdr:colOff>452279</xdr:colOff>
      <xdr:row>19</xdr:row>
      <xdr:rowOff>71448</xdr:rowOff>
    </xdr:to>
    <xdr:sp macro="" textlink="">
      <xdr:nvSpPr>
        <xdr:cNvPr id="24" name="TextBox 23">
          <a:extLst>
            <a:ext uri="{FF2B5EF4-FFF2-40B4-BE49-F238E27FC236}">
              <a16:creationId xmlns:a16="http://schemas.microsoft.com/office/drawing/2014/main" id="{12962024-934A-46D2-B872-A7683BE77A7F}"/>
            </a:ext>
          </a:extLst>
        </xdr:cNvPr>
        <xdr:cNvSpPr txBox="1"/>
      </xdr:nvSpPr>
      <xdr:spPr>
        <a:xfrm>
          <a:off x="791690" y="2979317"/>
          <a:ext cx="260664" cy="206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w</a:t>
          </a:r>
        </a:p>
      </xdr:txBody>
    </xdr:sp>
    <xdr:clientData/>
  </xdr:twoCellAnchor>
  <xdr:twoCellAnchor>
    <xdr:from>
      <xdr:col>2</xdr:col>
      <xdr:colOff>31556</xdr:colOff>
      <xdr:row>14</xdr:row>
      <xdr:rowOff>31231</xdr:rowOff>
    </xdr:from>
    <xdr:to>
      <xdr:col>2</xdr:col>
      <xdr:colOff>31556</xdr:colOff>
      <xdr:row>15</xdr:row>
      <xdr:rowOff>112880</xdr:rowOff>
    </xdr:to>
    <xdr:cxnSp macro="">
      <xdr:nvCxnSpPr>
        <xdr:cNvPr id="25" name="Straight Connector 24">
          <a:extLst>
            <a:ext uri="{FF2B5EF4-FFF2-40B4-BE49-F238E27FC236}">
              <a16:creationId xmlns:a16="http://schemas.microsoft.com/office/drawing/2014/main" id="{78E7717D-26A0-469E-B513-3D04A1CFE416}"/>
            </a:ext>
          </a:extLst>
        </xdr:cNvPr>
        <xdr:cNvCxnSpPr/>
      </xdr:nvCxnSpPr>
      <xdr:spPr>
        <a:xfrm flipV="1">
          <a:off x="1231706" y="2336281"/>
          <a:ext cx="0" cy="2435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110533</xdr:colOff>
      <xdr:row>18</xdr:row>
      <xdr:rowOff>139204</xdr:rowOff>
    </xdr:from>
    <xdr:to>
      <xdr:col>2</xdr:col>
      <xdr:colOff>284478</xdr:colOff>
      <xdr:row>20</xdr:row>
      <xdr:rowOff>46476</xdr:rowOff>
    </xdr:to>
    <xdr:sp macro="" textlink="">
      <xdr:nvSpPr>
        <xdr:cNvPr id="26" name="TextBox 25">
          <a:extLst>
            <a:ext uri="{FF2B5EF4-FFF2-40B4-BE49-F238E27FC236}">
              <a16:creationId xmlns:a16="http://schemas.microsoft.com/office/drawing/2014/main" id="{D2CDB704-CEAD-4783-96D9-B814BC6C4E8E}"/>
            </a:ext>
          </a:extLst>
        </xdr:cNvPr>
        <xdr:cNvSpPr txBox="1"/>
      </xdr:nvSpPr>
      <xdr:spPr>
        <a:xfrm>
          <a:off x="1310683" y="3091954"/>
          <a:ext cx="173945" cy="231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55416</xdr:colOff>
      <xdr:row>22</xdr:row>
      <xdr:rowOff>49756</xdr:rowOff>
    </xdr:from>
    <xdr:to>
      <xdr:col>2</xdr:col>
      <xdr:colOff>245807</xdr:colOff>
      <xdr:row>22</xdr:row>
      <xdr:rowOff>51210</xdr:rowOff>
    </xdr:to>
    <xdr:cxnSp macro="">
      <xdr:nvCxnSpPr>
        <xdr:cNvPr id="27" name="Straight Connector 26">
          <a:extLst>
            <a:ext uri="{FF2B5EF4-FFF2-40B4-BE49-F238E27FC236}">
              <a16:creationId xmlns:a16="http://schemas.microsoft.com/office/drawing/2014/main" id="{09D9A611-D294-4C76-9E39-9DB260BDF8C1}"/>
            </a:ext>
          </a:extLst>
        </xdr:cNvPr>
        <xdr:cNvCxnSpPr/>
      </xdr:nvCxnSpPr>
      <xdr:spPr>
        <a:xfrm flipH="1" flipV="1">
          <a:off x="1255566" y="3650206"/>
          <a:ext cx="190391" cy="14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183878</xdr:colOff>
      <xdr:row>19</xdr:row>
      <xdr:rowOff>25884</xdr:rowOff>
    </xdr:from>
    <xdr:to>
      <xdr:col>2</xdr:col>
      <xdr:colOff>403777</xdr:colOff>
      <xdr:row>19</xdr:row>
      <xdr:rowOff>26616</xdr:rowOff>
    </xdr:to>
    <xdr:cxnSp macro="">
      <xdr:nvCxnSpPr>
        <xdr:cNvPr id="28" name="Straight Connector 27">
          <a:extLst>
            <a:ext uri="{FF2B5EF4-FFF2-40B4-BE49-F238E27FC236}">
              <a16:creationId xmlns:a16="http://schemas.microsoft.com/office/drawing/2014/main" id="{FBA448D4-71FC-461F-B0A1-08ADA610FB35}"/>
            </a:ext>
          </a:extLst>
        </xdr:cNvPr>
        <xdr:cNvCxnSpPr/>
      </xdr:nvCxnSpPr>
      <xdr:spPr>
        <a:xfrm flipH="1">
          <a:off x="1384028" y="3140559"/>
          <a:ext cx="219899" cy="7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104671</xdr:colOff>
      <xdr:row>23</xdr:row>
      <xdr:rowOff>13220</xdr:rowOff>
    </xdr:from>
    <xdr:to>
      <xdr:col>2</xdr:col>
      <xdr:colOff>335124</xdr:colOff>
      <xdr:row>24</xdr:row>
      <xdr:rowOff>79113</xdr:rowOff>
    </xdr:to>
    <xdr:sp macro="" textlink="">
      <xdr:nvSpPr>
        <xdr:cNvPr id="29" name="TextBox 28">
          <a:extLst>
            <a:ext uri="{FF2B5EF4-FFF2-40B4-BE49-F238E27FC236}">
              <a16:creationId xmlns:a16="http://schemas.microsoft.com/office/drawing/2014/main" id="{1BB53FD0-0239-4E09-8E14-5F879E54EF9A}"/>
            </a:ext>
          </a:extLst>
        </xdr:cNvPr>
        <xdr:cNvSpPr txBox="1"/>
      </xdr:nvSpPr>
      <xdr:spPr>
        <a:xfrm>
          <a:off x="1304821" y="3775595"/>
          <a:ext cx="230453" cy="22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2</xdr:col>
      <xdr:colOff>356052</xdr:colOff>
      <xdr:row>15</xdr:row>
      <xdr:rowOff>145310</xdr:rowOff>
    </xdr:from>
    <xdr:to>
      <xdr:col>2</xdr:col>
      <xdr:colOff>366961</xdr:colOff>
      <xdr:row>19</xdr:row>
      <xdr:rowOff>35018</xdr:rowOff>
    </xdr:to>
    <xdr:cxnSp macro="">
      <xdr:nvCxnSpPr>
        <xdr:cNvPr id="30" name="Straight Arrow Connector 29">
          <a:extLst>
            <a:ext uri="{FF2B5EF4-FFF2-40B4-BE49-F238E27FC236}">
              <a16:creationId xmlns:a16="http://schemas.microsoft.com/office/drawing/2014/main" id="{2566A0AD-86F2-4F85-AF66-0F7A21FB38D5}"/>
            </a:ext>
          </a:extLst>
        </xdr:cNvPr>
        <xdr:cNvCxnSpPr/>
      </xdr:nvCxnSpPr>
      <xdr:spPr>
        <a:xfrm flipV="1">
          <a:off x="1556202" y="2612285"/>
          <a:ext cx="10909" cy="53740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353617</xdr:colOff>
      <xdr:row>19</xdr:row>
      <xdr:rowOff>31063</xdr:rowOff>
    </xdr:from>
    <xdr:to>
      <xdr:col>2</xdr:col>
      <xdr:colOff>353617</xdr:colOff>
      <xdr:row>25</xdr:row>
      <xdr:rowOff>129702</xdr:rowOff>
    </xdr:to>
    <xdr:cxnSp macro="">
      <xdr:nvCxnSpPr>
        <xdr:cNvPr id="31" name="Straight Arrow Connector 30">
          <a:extLst>
            <a:ext uri="{FF2B5EF4-FFF2-40B4-BE49-F238E27FC236}">
              <a16:creationId xmlns:a16="http://schemas.microsoft.com/office/drawing/2014/main" id="{A90A01BE-CD39-462E-BD29-6AEC79B77721}"/>
            </a:ext>
          </a:extLst>
        </xdr:cNvPr>
        <xdr:cNvCxnSpPr/>
      </xdr:nvCxnSpPr>
      <xdr:spPr>
        <a:xfrm flipV="1">
          <a:off x="1553767" y="3145738"/>
          <a:ext cx="0" cy="107018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544946</xdr:colOff>
      <xdr:row>24</xdr:row>
      <xdr:rowOff>85005</xdr:rowOff>
    </xdr:from>
    <xdr:to>
      <xdr:col>4</xdr:col>
      <xdr:colOff>196628</xdr:colOff>
      <xdr:row>26</xdr:row>
      <xdr:rowOff>48700</xdr:rowOff>
    </xdr:to>
    <xdr:sp macro="" textlink="">
      <xdr:nvSpPr>
        <xdr:cNvPr id="32" name="TextBox 31">
          <a:extLst>
            <a:ext uri="{FF2B5EF4-FFF2-40B4-BE49-F238E27FC236}">
              <a16:creationId xmlns:a16="http://schemas.microsoft.com/office/drawing/2014/main" id="{52DAB10F-9939-461B-9637-FFD137F0EB85}"/>
            </a:ext>
          </a:extLst>
        </xdr:cNvPr>
        <xdr:cNvSpPr txBox="1"/>
      </xdr:nvSpPr>
      <xdr:spPr>
        <a:xfrm>
          <a:off x="2345171" y="4009305"/>
          <a:ext cx="251757" cy="287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lientData/>
  </xdr:twoCellAnchor>
  <xdr:twoCellAnchor>
    <xdr:from>
      <xdr:col>1</xdr:col>
      <xdr:colOff>22870</xdr:colOff>
      <xdr:row>25</xdr:row>
      <xdr:rowOff>139777</xdr:rowOff>
    </xdr:from>
    <xdr:to>
      <xdr:col>1</xdr:col>
      <xdr:colOff>428053</xdr:colOff>
      <xdr:row>27</xdr:row>
      <xdr:rowOff>93792</xdr:rowOff>
    </xdr:to>
    <xdr:sp macro="" textlink="">
      <xdr:nvSpPr>
        <xdr:cNvPr id="33" name="TextBox 32">
          <a:extLst>
            <a:ext uri="{FF2B5EF4-FFF2-40B4-BE49-F238E27FC236}">
              <a16:creationId xmlns:a16="http://schemas.microsoft.com/office/drawing/2014/main" id="{10E9D7FC-1554-4895-BF1F-1E653E183DC5}"/>
            </a:ext>
          </a:extLst>
        </xdr:cNvPr>
        <xdr:cNvSpPr txBox="1"/>
      </xdr:nvSpPr>
      <xdr:spPr>
        <a:xfrm>
          <a:off x="622945" y="4226002"/>
          <a:ext cx="405183" cy="277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A</a:t>
          </a:r>
        </a:p>
      </xdr:txBody>
    </xdr:sp>
    <xdr:clientData/>
  </xdr:twoCellAnchor>
  <xdr:twoCellAnchor>
    <xdr:from>
      <xdr:col>3</xdr:col>
      <xdr:colOff>354625</xdr:colOff>
      <xdr:row>27</xdr:row>
      <xdr:rowOff>93433</xdr:rowOff>
    </xdr:from>
    <xdr:to>
      <xdr:col>4</xdr:col>
      <xdr:colOff>105383</xdr:colOff>
      <xdr:row>29</xdr:row>
      <xdr:rowOff>0</xdr:rowOff>
    </xdr:to>
    <xdr:sp macro="" textlink="">
      <xdr:nvSpPr>
        <xdr:cNvPr id="34" name="TextBox 33">
          <a:extLst>
            <a:ext uri="{FF2B5EF4-FFF2-40B4-BE49-F238E27FC236}">
              <a16:creationId xmlns:a16="http://schemas.microsoft.com/office/drawing/2014/main" id="{2A4CFAD3-B6FE-4704-B28C-385BC610FB85}"/>
            </a:ext>
          </a:extLst>
        </xdr:cNvPr>
        <xdr:cNvSpPr txBox="1"/>
      </xdr:nvSpPr>
      <xdr:spPr>
        <a:xfrm>
          <a:off x="2154850" y="4503508"/>
          <a:ext cx="350833" cy="283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351070</xdr:colOff>
      <xdr:row>27</xdr:row>
      <xdr:rowOff>97401</xdr:rowOff>
    </xdr:from>
    <xdr:to>
      <xdr:col>2</xdr:col>
      <xdr:colOff>117543</xdr:colOff>
      <xdr:row>29</xdr:row>
      <xdr:rowOff>0</xdr:rowOff>
    </xdr:to>
    <xdr:sp macro="" textlink="">
      <xdr:nvSpPr>
        <xdr:cNvPr id="35" name="TextBox 34">
          <a:extLst>
            <a:ext uri="{FF2B5EF4-FFF2-40B4-BE49-F238E27FC236}">
              <a16:creationId xmlns:a16="http://schemas.microsoft.com/office/drawing/2014/main" id="{87DF3164-8ADC-445A-AB38-FB0ACFBCEA42}"/>
            </a:ext>
          </a:extLst>
        </xdr:cNvPr>
        <xdr:cNvSpPr txBox="1"/>
      </xdr:nvSpPr>
      <xdr:spPr>
        <a:xfrm>
          <a:off x="951145" y="4507476"/>
          <a:ext cx="366548" cy="262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3</xdr:col>
      <xdr:colOff>592170</xdr:colOff>
      <xdr:row>14</xdr:row>
      <xdr:rowOff>37841</xdr:rowOff>
    </xdr:from>
    <xdr:to>
      <xdr:col>3</xdr:col>
      <xdr:colOff>592170</xdr:colOff>
      <xdr:row>15</xdr:row>
      <xdr:rowOff>119490</xdr:rowOff>
    </xdr:to>
    <xdr:cxnSp macro="">
      <xdr:nvCxnSpPr>
        <xdr:cNvPr id="36" name="Straight Connector 35">
          <a:extLst>
            <a:ext uri="{FF2B5EF4-FFF2-40B4-BE49-F238E27FC236}">
              <a16:creationId xmlns:a16="http://schemas.microsoft.com/office/drawing/2014/main" id="{F6B4D317-AA48-4094-B52F-0F3DEEF3D4F3}"/>
            </a:ext>
          </a:extLst>
        </xdr:cNvPr>
        <xdr:cNvCxnSpPr/>
      </xdr:nvCxnSpPr>
      <xdr:spPr>
        <a:xfrm flipV="1">
          <a:off x="2392395" y="2342891"/>
          <a:ext cx="0" cy="2435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390632</xdr:colOff>
      <xdr:row>19</xdr:row>
      <xdr:rowOff>35622</xdr:rowOff>
    </xdr:from>
    <xdr:to>
      <xdr:col>2</xdr:col>
      <xdr:colOff>17555</xdr:colOff>
      <xdr:row>22</xdr:row>
      <xdr:rowOff>37214</xdr:rowOff>
    </xdr:to>
    <xdr:grpSp>
      <xdr:nvGrpSpPr>
        <xdr:cNvPr id="37" name="Group 36">
          <a:extLst>
            <a:ext uri="{FF2B5EF4-FFF2-40B4-BE49-F238E27FC236}">
              <a16:creationId xmlns:a16="http://schemas.microsoft.com/office/drawing/2014/main" id="{00CAAD82-E0F3-48F6-B25E-9EF54E70D3D5}"/>
            </a:ext>
          </a:extLst>
        </xdr:cNvPr>
        <xdr:cNvGrpSpPr/>
      </xdr:nvGrpSpPr>
      <xdr:grpSpPr>
        <a:xfrm>
          <a:off x="990707" y="3150297"/>
          <a:ext cx="226998" cy="487367"/>
          <a:chOff x="1011362" y="3042953"/>
          <a:chExt cx="204845" cy="437481"/>
        </a:xfrm>
      </xdr:grpSpPr>
      <xdr:cxnSp macro="">
        <xdr:nvCxnSpPr>
          <xdr:cNvPr id="38" name="Straight Connector 37">
            <a:extLst>
              <a:ext uri="{FF2B5EF4-FFF2-40B4-BE49-F238E27FC236}">
                <a16:creationId xmlns:a16="http://schemas.microsoft.com/office/drawing/2014/main" id="{41D60F2F-592F-41DC-9D62-1306862E84B5}"/>
              </a:ext>
            </a:extLst>
          </xdr:cNvPr>
          <xdr:cNvCxnSpPr/>
        </xdr:nvCxnSpPr>
        <xdr:spPr>
          <a:xfrm rot="16200000">
            <a:off x="798959" y="3261060"/>
            <a:ext cx="4362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Straight Arrow Connector 38">
            <a:extLst>
              <a:ext uri="{FF2B5EF4-FFF2-40B4-BE49-F238E27FC236}">
                <a16:creationId xmlns:a16="http://schemas.microsoft.com/office/drawing/2014/main" id="{8CCC371D-1ADE-45B5-BE41-F2E512B22514}"/>
              </a:ext>
            </a:extLst>
          </xdr:cNvPr>
          <xdr:cNvCxnSpPr/>
        </xdr:nvCxnSpPr>
        <xdr:spPr>
          <a:xfrm>
            <a:off x="1011362" y="3042954"/>
            <a:ext cx="200407" cy="297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a:extLst>
              <a:ext uri="{FF2B5EF4-FFF2-40B4-BE49-F238E27FC236}">
                <a16:creationId xmlns:a16="http://schemas.microsoft.com/office/drawing/2014/main" id="{034EEE29-4B9E-4648-89A9-19F39478120E}"/>
              </a:ext>
            </a:extLst>
          </xdr:cNvPr>
          <xdr:cNvCxnSpPr/>
        </xdr:nvCxnSpPr>
        <xdr:spPr>
          <a:xfrm rot="16200000">
            <a:off x="1113866" y="3033377"/>
            <a:ext cx="0" cy="197212"/>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41" name="Straight Arrow Connector 40">
            <a:extLst>
              <a:ext uri="{FF2B5EF4-FFF2-40B4-BE49-F238E27FC236}">
                <a16:creationId xmlns:a16="http://schemas.microsoft.com/office/drawing/2014/main" id="{05C5B1AC-EB58-4F6F-965A-F42C6A7732D4}"/>
              </a:ext>
            </a:extLst>
          </xdr:cNvPr>
          <xdr:cNvCxnSpPr/>
        </xdr:nvCxnSpPr>
        <xdr:spPr>
          <a:xfrm>
            <a:off x="1013232" y="3218034"/>
            <a:ext cx="200407" cy="297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a:extLst>
              <a:ext uri="{FF2B5EF4-FFF2-40B4-BE49-F238E27FC236}">
                <a16:creationId xmlns:a16="http://schemas.microsoft.com/office/drawing/2014/main" id="{E92127E9-EB47-4CE3-8B4A-E4EF007A7BA0}"/>
              </a:ext>
            </a:extLst>
          </xdr:cNvPr>
          <xdr:cNvCxnSpPr/>
        </xdr:nvCxnSpPr>
        <xdr:spPr>
          <a:xfrm>
            <a:off x="1013930" y="3302376"/>
            <a:ext cx="200407" cy="297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43" name="Straight Arrow Connector 42">
            <a:extLst>
              <a:ext uri="{FF2B5EF4-FFF2-40B4-BE49-F238E27FC236}">
                <a16:creationId xmlns:a16="http://schemas.microsoft.com/office/drawing/2014/main" id="{8775272E-4A19-4EF4-B728-65A618CFF7D1}"/>
              </a:ext>
            </a:extLst>
          </xdr:cNvPr>
          <xdr:cNvCxnSpPr/>
        </xdr:nvCxnSpPr>
        <xdr:spPr>
          <a:xfrm rot="16200000">
            <a:off x="1116434" y="3292799"/>
            <a:ext cx="0" cy="197212"/>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44" name="Straight Arrow Connector 43">
            <a:extLst>
              <a:ext uri="{FF2B5EF4-FFF2-40B4-BE49-F238E27FC236}">
                <a16:creationId xmlns:a16="http://schemas.microsoft.com/office/drawing/2014/main" id="{BF87C925-86C7-465E-AFB6-8092885F4D3A}"/>
              </a:ext>
            </a:extLst>
          </xdr:cNvPr>
          <xdr:cNvCxnSpPr/>
        </xdr:nvCxnSpPr>
        <xdr:spPr>
          <a:xfrm>
            <a:off x="1015800" y="3477456"/>
            <a:ext cx="200407" cy="2978"/>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42022</xdr:colOff>
      <xdr:row>19</xdr:row>
      <xdr:rowOff>27711</xdr:rowOff>
    </xdr:from>
    <xdr:to>
      <xdr:col>2</xdr:col>
      <xdr:colOff>144946</xdr:colOff>
      <xdr:row>19</xdr:row>
      <xdr:rowOff>28014</xdr:rowOff>
    </xdr:to>
    <xdr:cxnSp macro="">
      <xdr:nvCxnSpPr>
        <xdr:cNvPr id="45" name="Straight Connector 44">
          <a:extLst>
            <a:ext uri="{FF2B5EF4-FFF2-40B4-BE49-F238E27FC236}">
              <a16:creationId xmlns:a16="http://schemas.microsoft.com/office/drawing/2014/main" id="{803906E7-22A3-4872-A653-6523EF97A994}"/>
            </a:ext>
          </a:extLst>
        </xdr:cNvPr>
        <xdr:cNvCxnSpPr/>
      </xdr:nvCxnSpPr>
      <xdr:spPr>
        <a:xfrm flipV="1">
          <a:off x="1242172" y="3142386"/>
          <a:ext cx="102924" cy="3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163309</xdr:colOff>
      <xdr:row>22</xdr:row>
      <xdr:rowOff>52583</xdr:rowOff>
    </xdr:from>
    <xdr:to>
      <xdr:col>2</xdr:col>
      <xdr:colOff>163309</xdr:colOff>
      <xdr:row>25</xdr:row>
      <xdr:rowOff>133756</xdr:rowOff>
    </xdr:to>
    <xdr:cxnSp macro="">
      <xdr:nvCxnSpPr>
        <xdr:cNvPr id="46" name="Straight Arrow Connector 45">
          <a:extLst>
            <a:ext uri="{FF2B5EF4-FFF2-40B4-BE49-F238E27FC236}">
              <a16:creationId xmlns:a16="http://schemas.microsoft.com/office/drawing/2014/main" id="{AD91B267-0C72-47A1-9846-CCFBA51CA746}"/>
            </a:ext>
          </a:extLst>
        </xdr:cNvPr>
        <xdr:cNvCxnSpPr/>
      </xdr:nvCxnSpPr>
      <xdr:spPr>
        <a:xfrm flipV="1">
          <a:off x="1363459" y="3653033"/>
          <a:ext cx="0" cy="56694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25</xdr:row>
      <xdr:rowOff>152400</xdr:rowOff>
    </xdr:from>
    <xdr:to>
      <xdr:col>1</xdr:col>
      <xdr:colOff>497792</xdr:colOff>
      <xdr:row>25</xdr:row>
      <xdr:rowOff>158460</xdr:rowOff>
    </xdr:to>
    <xdr:cxnSp macro="">
      <xdr:nvCxnSpPr>
        <xdr:cNvPr id="47" name="Straight Arrow Connector 46">
          <a:extLst>
            <a:ext uri="{FF2B5EF4-FFF2-40B4-BE49-F238E27FC236}">
              <a16:creationId xmlns:a16="http://schemas.microsoft.com/office/drawing/2014/main" id="{ACACF317-87CF-4D04-ABCB-92C11A5E5D21}"/>
            </a:ext>
          </a:extLst>
        </xdr:cNvPr>
        <xdr:cNvCxnSpPr/>
      </xdr:nvCxnSpPr>
      <xdr:spPr>
        <a:xfrm flipH="1" flipV="1">
          <a:off x="809625" y="4238625"/>
          <a:ext cx="288242" cy="606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575429</xdr:colOff>
      <xdr:row>26</xdr:row>
      <xdr:rowOff>55522</xdr:rowOff>
    </xdr:from>
    <xdr:to>
      <xdr:col>3</xdr:col>
      <xdr:colOff>577694</xdr:colOff>
      <xdr:row>28</xdr:row>
      <xdr:rowOff>65457</xdr:rowOff>
    </xdr:to>
    <xdr:cxnSp macro="">
      <xdr:nvCxnSpPr>
        <xdr:cNvPr id="48" name="Straight Arrow Connector 47">
          <a:extLst>
            <a:ext uri="{FF2B5EF4-FFF2-40B4-BE49-F238E27FC236}">
              <a16:creationId xmlns:a16="http://schemas.microsoft.com/office/drawing/2014/main" id="{8F3D8F0F-42F4-401C-9E3F-5696813F8393}"/>
            </a:ext>
          </a:extLst>
        </xdr:cNvPr>
        <xdr:cNvCxnSpPr/>
      </xdr:nvCxnSpPr>
      <xdr:spPr>
        <a:xfrm flipH="1" flipV="1">
          <a:off x="2375654" y="4303672"/>
          <a:ext cx="2265" cy="33378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534532</xdr:colOff>
      <xdr:row>25</xdr:row>
      <xdr:rowOff>134247</xdr:rowOff>
    </xdr:from>
    <xdr:to>
      <xdr:col>2</xdr:col>
      <xdr:colOff>81505</xdr:colOff>
      <xdr:row>25</xdr:row>
      <xdr:rowOff>134247</xdr:rowOff>
    </xdr:to>
    <xdr:cxnSp macro="">
      <xdr:nvCxnSpPr>
        <xdr:cNvPr id="49" name="Straight Connector 48">
          <a:extLst>
            <a:ext uri="{FF2B5EF4-FFF2-40B4-BE49-F238E27FC236}">
              <a16:creationId xmlns:a16="http://schemas.microsoft.com/office/drawing/2014/main" id="{DC9E59EE-E13C-4DD5-AE93-0113596E4A01}"/>
            </a:ext>
          </a:extLst>
        </xdr:cNvPr>
        <xdr:cNvCxnSpPr/>
      </xdr:nvCxnSpPr>
      <xdr:spPr>
        <a:xfrm>
          <a:off x="1134607" y="4220472"/>
          <a:ext cx="14704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508803</xdr:colOff>
      <xdr:row>25</xdr:row>
      <xdr:rowOff>134458</xdr:rowOff>
    </xdr:from>
    <xdr:to>
      <xdr:col>4</xdr:col>
      <xdr:colOff>55776</xdr:colOff>
      <xdr:row>25</xdr:row>
      <xdr:rowOff>134458</xdr:rowOff>
    </xdr:to>
    <xdr:cxnSp macro="">
      <xdr:nvCxnSpPr>
        <xdr:cNvPr id="50" name="Straight Connector 49">
          <a:extLst>
            <a:ext uri="{FF2B5EF4-FFF2-40B4-BE49-F238E27FC236}">
              <a16:creationId xmlns:a16="http://schemas.microsoft.com/office/drawing/2014/main" id="{397DE17D-8F88-45E2-A8DE-913B2E633ECD}"/>
            </a:ext>
          </a:extLst>
        </xdr:cNvPr>
        <xdr:cNvCxnSpPr/>
      </xdr:nvCxnSpPr>
      <xdr:spPr>
        <a:xfrm>
          <a:off x="2309028" y="4220683"/>
          <a:ext cx="14704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525016</xdr:colOff>
      <xdr:row>25</xdr:row>
      <xdr:rowOff>147512</xdr:rowOff>
    </xdr:from>
    <xdr:to>
      <xdr:col>1</xdr:col>
      <xdr:colOff>548803</xdr:colOff>
      <xdr:row>26</xdr:row>
      <xdr:rowOff>23582</xdr:rowOff>
    </xdr:to>
    <xdr:cxnSp macro="">
      <xdr:nvCxnSpPr>
        <xdr:cNvPr id="51" name="Straight Connector 50">
          <a:extLst>
            <a:ext uri="{FF2B5EF4-FFF2-40B4-BE49-F238E27FC236}">
              <a16:creationId xmlns:a16="http://schemas.microsoft.com/office/drawing/2014/main" id="{C8957BE3-D8D9-4B06-B85C-5CA126048C34}"/>
            </a:ext>
          </a:extLst>
        </xdr:cNvPr>
        <xdr:cNvCxnSpPr/>
      </xdr:nvCxnSpPr>
      <xdr:spPr>
        <a:xfrm flipH="1">
          <a:off x="1125091" y="4233737"/>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565646</xdr:colOff>
      <xdr:row>25</xdr:row>
      <xdr:rowOff>150379</xdr:rowOff>
    </xdr:from>
    <xdr:to>
      <xdr:col>1</xdr:col>
      <xdr:colOff>589433</xdr:colOff>
      <xdr:row>26</xdr:row>
      <xdr:rowOff>26449</xdr:rowOff>
    </xdr:to>
    <xdr:cxnSp macro="">
      <xdr:nvCxnSpPr>
        <xdr:cNvPr id="52" name="Straight Connector 51">
          <a:extLst>
            <a:ext uri="{FF2B5EF4-FFF2-40B4-BE49-F238E27FC236}">
              <a16:creationId xmlns:a16="http://schemas.microsoft.com/office/drawing/2014/main" id="{CBB3BB8B-9C65-4CC2-B783-0B3A0B17A9BB}"/>
            </a:ext>
          </a:extLst>
        </xdr:cNvPr>
        <xdr:cNvCxnSpPr/>
      </xdr:nvCxnSpPr>
      <xdr:spPr>
        <a:xfrm flipH="1">
          <a:off x="1165721" y="4236604"/>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13661</xdr:colOff>
      <xdr:row>25</xdr:row>
      <xdr:rowOff>147937</xdr:rowOff>
    </xdr:from>
    <xdr:to>
      <xdr:col>2</xdr:col>
      <xdr:colOff>39068</xdr:colOff>
      <xdr:row>26</xdr:row>
      <xdr:rowOff>24007</xdr:rowOff>
    </xdr:to>
    <xdr:cxnSp macro="">
      <xdr:nvCxnSpPr>
        <xdr:cNvPr id="53" name="Straight Connector 52">
          <a:extLst>
            <a:ext uri="{FF2B5EF4-FFF2-40B4-BE49-F238E27FC236}">
              <a16:creationId xmlns:a16="http://schemas.microsoft.com/office/drawing/2014/main" id="{192F9F27-1572-4447-9A16-3B926CD2B8A2}"/>
            </a:ext>
          </a:extLst>
        </xdr:cNvPr>
        <xdr:cNvCxnSpPr/>
      </xdr:nvCxnSpPr>
      <xdr:spPr>
        <a:xfrm flipH="1">
          <a:off x="1213811" y="4234162"/>
          <a:ext cx="2540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51152</xdr:colOff>
      <xdr:row>25</xdr:row>
      <xdr:rowOff>145495</xdr:rowOff>
    </xdr:from>
    <xdr:to>
      <xdr:col>2</xdr:col>
      <xdr:colOff>74939</xdr:colOff>
      <xdr:row>26</xdr:row>
      <xdr:rowOff>21565</xdr:rowOff>
    </xdr:to>
    <xdr:cxnSp macro="">
      <xdr:nvCxnSpPr>
        <xdr:cNvPr id="54" name="Straight Connector 53">
          <a:extLst>
            <a:ext uri="{FF2B5EF4-FFF2-40B4-BE49-F238E27FC236}">
              <a16:creationId xmlns:a16="http://schemas.microsoft.com/office/drawing/2014/main" id="{E67470AD-2EDD-41BE-AA28-EC18A4218F24}"/>
            </a:ext>
          </a:extLst>
        </xdr:cNvPr>
        <xdr:cNvCxnSpPr/>
      </xdr:nvCxnSpPr>
      <xdr:spPr>
        <a:xfrm flipH="1">
          <a:off x="1251302" y="4231720"/>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501667</xdr:colOff>
      <xdr:row>25</xdr:row>
      <xdr:rowOff>147724</xdr:rowOff>
    </xdr:from>
    <xdr:to>
      <xdr:col>3</xdr:col>
      <xdr:colOff>525454</xdr:colOff>
      <xdr:row>26</xdr:row>
      <xdr:rowOff>23794</xdr:rowOff>
    </xdr:to>
    <xdr:cxnSp macro="">
      <xdr:nvCxnSpPr>
        <xdr:cNvPr id="55" name="Straight Connector 54">
          <a:extLst>
            <a:ext uri="{FF2B5EF4-FFF2-40B4-BE49-F238E27FC236}">
              <a16:creationId xmlns:a16="http://schemas.microsoft.com/office/drawing/2014/main" id="{3D8EE436-F2EC-439B-B27F-8F2A67A502FC}"/>
            </a:ext>
          </a:extLst>
        </xdr:cNvPr>
        <xdr:cNvCxnSpPr/>
      </xdr:nvCxnSpPr>
      <xdr:spPr>
        <a:xfrm flipH="1">
          <a:off x="2301892" y="4233949"/>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542297</xdr:colOff>
      <xdr:row>25</xdr:row>
      <xdr:rowOff>150591</xdr:rowOff>
    </xdr:from>
    <xdr:to>
      <xdr:col>3</xdr:col>
      <xdr:colOff>566084</xdr:colOff>
      <xdr:row>26</xdr:row>
      <xdr:rowOff>26661</xdr:rowOff>
    </xdr:to>
    <xdr:cxnSp macro="">
      <xdr:nvCxnSpPr>
        <xdr:cNvPr id="56" name="Straight Connector 55">
          <a:extLst>
            <a:ext uri="{FF2B5EF4-FFF2-40B4-BE49-F238E27FC236}">
              <a16:creationId xmlns:a16="http://schemas.microsoft.com/office/drawing/2014/main" id="{3B8A5B4B-1567-4F1B-971C-AFAE8E7FCE81}"/>
            </a:ext>
          </a:extLst>
        </xdr:cNvPr>
        <xdr:cNvCxnSpPr/>
      </xdr:nvCxnSpPr>
      <xdr:spPr>
        <a:xfrm flipH="1">
          <a:off x="2342522" y="4236816"/>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587684</xdr:colOff>
      <xdr:row>25</xdr:row>
      <xdr:rowOff>148149</xdr:rowOff>
    </xdr:from>
    <xdr:to>
      <xdr:col>4</xdr:col>
      <xdr:colOff>15719</xdr:colOff>
      <xdr:row>26</xdr:row>
      <xdr:rowOff>24219</xdr:rowOff>
    </xdr:to>
    <xdr:cxnSp macro="">
      <xdr:nvCxnSpPr>
        <xdr:cNvPr id="57" name="Straight Connector 56">
          <a:extLst>
            <a:ext uri="{FF2B5EF4-FFF2-40B4-BE49-F238E27FC236}">
              <a16:creationId xmlns:a16="http://schemas.microsoft.com/office/drawing/2014/main" id="{61190BFA-4B07-4D37-8255-ABC801EAB45E}"/>
            </a:ext>
          </a:extLst>
        </xdr:cNvPr>
        <xdr:cNvCxnSpPr/>
      </xdr:nvCxnSpPr>
      <xdr:spPr>
        <a:xfrm flipH="1">
          <a:off x="2387909" y="4234374"/>
          <a:ext cx="28110"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27803</xdr:colOff>
      <xdr:row>25</xdr:row>
      <xdr:rowOff>145707</xdr:rowOff>
    </xdr:from>
    <xdr:to>
      <xdr:col>4</xdr:col>
      <xdr:colOff>51590</xdr:colOff>
      <xdr:row>26</xdr:row>
      <xdr:rowOff>21777</xdr:rowOff>
    </xdr:to>
    <xdr:cxnSp macro="">
      <xdr:nvCxnSpPr>
        <xdr:cNvPr id="58" name="Straight Connector 57">
          <a:extLst>
            <a:ext uri="{FF2B5EF4-FFF2-40B4-BE49-F238E27FC236}">
              <a16:creationId xmlns:a16="http://schemas.microsoft.com/office/drawing/2014/main" id="{6AEDDD6A-A8B1-487C-9A1D-68449DFA16C8}"/>
            </a:ext>
          </a:extLst>
        </xdr:cNvPr>
        <xdr:cNvCxnSpPr/>
      </xdr:nvCxnSpPr>
      <xdr:spPr>
        <a:xfrm flipH="1">
          <a:off x="2428103" y="4231932"/>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440849</xdr:colOff>
      <xdr:row>26</xdr:row>
      <xdr:rowOff>147510</xdr:rowOff>
    </xdr:from>
    <xdr:to>
      <xdr:col>4</xdr:col>
      <xdr:colOff>116244</xdr:colOff>
      <xdr:row>27</xdr:row>
      <xdr:rowOff>33196</xdr:rowOff>
    </xdr:to>
    <xdr:sp macro="" textlink="">
      <xdr:nvSpPr>
        <xdr:cNvPr id="59" name="Freeform: Shape 58">
          <a:extLst>
            <a:ext uri="{FF2B5EF4-FFF2-40B4-BE49-F238E27FC236}">
              <a16:creationId xmlns:a16="http://schemas.microsoft.com/office/drawing/2014/main" id="{0BCC9BF4-39EE-4DA0-BF40-448302B251DC}"/>
            </a:ext>
          </a:extLst>
        </xdr:cNvPr>
        <xdr:cNvSpPr/>
      </xdr:nvSpPr>
      <xdr:spPr>
        <a:xfrm>
          <a:off x="2241074" y="4395660"/>
          <a:ext cx="275470" cy="47611"/>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116244</xdr:colOff>
      <xdr:row>26</xdr:row>
      <xdr:rowOff>121726</xdr:rowOff>
    </xdr:from>
    <xdr:to>
      <xdr:col>4</xdr:col>
      <xdr:colOff>140533</xdr:colOff>
      <xdr:row>26</xdr:row>
      <xdr:rowOff>142724</xdr:rowOff>
    </xdr:to>
    <xdr:cxnSp macro="">
      <xdr:nvCxnSpPr>
        <xdr:cNvPr id="60" name="Straight Arrow Connector 59">
          <a:extLst>
            <a:ext uri="{FF2B5EF4-FFF2-40B4-BE49-F238E27FC236}">
              <a16:creationId xmlns:a16="http://schemas.microsoft.com/office/drawing/2014/main" id="{1AB1DCB1-E595-4765-ADF9-AB394A370D98}"/>
            </a:ext>
          </a:extLst>
        </xdr:cNvPr>
        <xdr:cNvCxnSpPr/>
      </xdr:nvCxnSpPr>
      <xdr:spPr>
        <a:xfrm flipV="1">
          <a:off x="2516544" y="4369876"/>
          <a:ext cx="24289" cy="209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74302</xdr:colOff>
      <xdr:row>26</xdr:row>
      <xdr:rowOff>81109</xdr:rowOff>
    </xdr:from>
    <xdr:to>
      <xdr:col>4</xdr:col>
      <xdr:colOff>459440</xdr:colOff>
      <xdr:row>28</xdr:row>
      <xdr:rowOff>124700</xdr:rowOff>
    </xdr:to>
    <xdr:sp macro="" textlink="">
      <xdr:nvSpPr>
        <xdr:cNvPr id="61" name="TextBox 60">
          <a:extLst>
            <a:ext uri="{FF2B5EF4-FFF2-40B4-BE49-F238E27FC236}">
              <a16:creationId xmlns:a16="http://schemas.microsoft.com/office/drawing/2014/main" id="{87C2ABD1-ADB6-43C8-8480-0B8A93F119AC}"/>
            </a:ext>
          </a:extLst>
        </xdr:cNvPr>
        <xdr:cNvSpPr txBox="1"/>
      </xdr:nvSpPr>
      <xdr:spPr>
        <a:xfrm>
          <a:off x="2474602" y="4329259"/>
          <a:ext cx="385138" cy="367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800"/>
            <a:t>F</a:t>
          </a:r>
        </a:p>
      </xdr:txBody>
    </xdr:sp>
    <xdr:clientData/>
  </xdr:twoCellAnchor>
  <xdr:twoCellAnchor>
    <xdr:from>
      <xdr:col>2</xdr:col>
      <xdr:colOff>128489</xdr:colOff>
      <xdr:row>26</xdr:row>
      <xdr:rowOff>58153</xdr:rowOff>
    </xdr:from>
    <xdr:to>
      <xdr:col>2</xdr:col>
      <xdr:colOff>568877</xdr:colOff>
      <xdr:row>29</xdr:row>
      <xdr:rowOff>0</xdr:rowOff>
    </xdr:to>
    <xdr:sp macro="" textlink="">
      <xdr:nvSpPr>
        <xdr:cNvPr id="62" name="TextBox 61">
          <a:extLst>
            <a:ext uri="{FF2B5EF4-FFF2-40B4-BE49-F238E27FC236}">
              <a16:creationId xmlns:a16="http://schemas.microsoft.com/office/drawing/2014/main" id="{9FDF3F97-431B-4220-95A3-3068585C21F6}"/>
            </a:ext>
          </a:extLst>
        </xdr:cNvPr>
        <xdr:cNvSpPr txBox="1"/>
      </xdr:nvSpPr>
      <xdr:spPr>
        <a:xfrm>
          <a:off x="1328639" y="4306303"/>
          <a:ext cx="440388" cy="433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A</a:t>
          </a:r>
        </a:p>
      </xdr:txBody>
    </xdr:sp>
    <xdr:clientData/>
  </xdr:twoCellAnchor>
  <xdr:twoCellAnchor>
    <xdr:from>
      <xdr:col>1</xdr:col>
      <xdr:colOff>590793</xdr:colOff>
      <xdr:row>26</xdr:row>
      <xdr:rowOff>50893</xdr:rowOff>
    </xdr:from>
    <xdr:to>
      <xdr:col>1</xdr:col>
      <xdr:colOff>593058</xdr:colOff>
      <xdr:row>28</xdr:row>
      <xdr:rowOff>60828</xdr:rowOff>
    </xdr:to>
    <xdr:cxnSp macro="">
      <xdr:nvCxnSpPr>
        <xdr:cNvPr id="63" name="Straight Arrow Connector 62">
          <a:extLst>
            <a:ext uri="{FF2B5EF4-FFF2-40B4-BE49-F238E27FC236}">
              <a16:creationId xmlns:a16="http://schemas.microsoft.com/office/drawing/2014/main" id="{79B04578-8474-46CA-88F8-9A6DAFC86713}"/>
            </a:ext>
          </a:extLst>
        </xdr:cNvPr>
        <xdr:cNvCxnSpPr/>
      </xdr:nvCxnSpPr>
      <xdr:spPr>
        <a:xfrm flipH="1" flipV="1">
          <a:off x="1190868" y="4299043"/>
          <a:ext cx="2265" cy="33378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449082</xdr:colOff>
      <xdr:row>27</xdr:row>
      <xdr:rowOff>4475</xdr:rowOff>
    </xdr:from>
    <xdr:to>
      <xdr:col>2</xdr:col>
      <xdr:colOff>124477</xdr:colOff>
      <xdr:row>27</xdr:row>
      <xdr:rowOff>51601</xdr:rowOff>
    </xdr:to>
    <xdr:sp macro="" textlink="">
      <xdr:nvSpPr>
        <xdr:cNvPr id="64" name="Freeform: Shape 63">
          <a:extLst>
            <a:ext uri="{FF2B5EF4-FFF2-40B4-BE49-F238E27FC236}">
              <a16:creationId xmlns:a16="http://schemas.microsoft.com/office/drawing/2014/main" id="{0D91C319-7896-4418-9EFB-4F0762C2FFB5}"/>
            </a:ext>
          </a:extLst>
        </xdr:cNvPr>
        <xdr:cNvSpPr/>
      </xdr:nvSpPr>
      <xdr:spPr>
        <a:xfrm>
          <a:off x="1049157" y="4414550"/>
          <a:ext cx="275470" cy="47126"/>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103283</xdr:colOff>
      <xdr:row>26</xdr:row>
      <xdr:rowOff>135707</xdr:rowOff>
    </xdr:from>
    <xdr:to>
      <xdr:col>2</xdr:col>
      <xdr:colOff>177122</xdr:colOff>
      <xdr:row>27</xdr:row>
      <xdr:rowOff>11475</xdr:rowOff>
    </xdr:to>
    <xdr:cxnSp macro="">
      <xdr:nvCxnSpPr>
        <xdr:cNvPr id="65" name="Straight Arrow Connector 64">
          <a:extLst>
            <a:ext uri="{FF2B5EF4-FFF2-40B4-BE49-F238E27FC236}">
              <a16:creationId xmlns:a16="http://schemas.microsoft.com/office/drawing/2014/main" id="{579C5918-1999-4700-8D09-6A46267D9052}"/>
            </a:ext>
          </a:extLst>
        </xdr:cNvPr>
        <xdr:cNvCxnSpPr/>
      </xdr:nvCxnSpPr>
      <xdr:spPr>
        <a:xfrm flipV="1">
          <a:off x="1303433" y="4383857"/>
          <a:ext cx="73839" cy="376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299095</xdr:colOff>
      <xdr:row>25</xdr:row>
      <xdr:rowOff>82627</xdr:rowOff>
    </xdr:from>
    <xdr:to>
      <xdr:col>5</xdr:col>
      <xdr:colOff>104203</xdr:colOff>
      <xdr:row>27</xdr:row>
      <xdr:rowOff>36642</xdr:rowOff>
    </xdr:to>
    <xdr:sp macro="" textlink="">
      <xdr:nvSpPr>
        <xdr:cNvPr id="66" name="TextBox 65">
          <a:extLst>
            <a:ext uri="{FF2B5EF4-FFF2-40B4-BE49-F238E27FC236}">
              <a16:creationId xmlns:a16="http://schemas.microsoft.com/office/drawing/2014/main" id="{F57B8F70-49BC-476C-BA60-EB3BB22542F2}"/>
            </a:ext>
          </a:extLst>
        </xdr:cNvPr>
        <xdr:cNvSpPr txBox="1"/>
      </xdr:nvSpPr>
      <xdr:spPr>
        <a:xfrm>
          <a:off x="2699395" y="4168852"/>
          <a:ext cx="405183" cy="277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F</a:t>
          </a:r>
        </a:p>
      </xdr:txBody>
    </xdr:sp>
    <xdr:clientData/>
  </xdr:twoCellAnchor>
  <xdr:twoCellAnchor>
    <xdr:from>
      <xdr:col>4</xdr:col>
      <xdr:colOff>66675</xdr:colOff>
      <xdr:row>25</xdr:row>
      <xdr:rowOff>123825</xdr:rowOff>
    </xdr:from>
    <xdr:to>
      <xdr:col>4</xdr:col>
      <xdr:colOff>354917</xdr:colOff>
      <xdr:row>25</xdr:row>
      <xdr:rowOff>129885</xdr:rowOff>
    </xdr:to>
    <xdr:cxnSp macro="">
      <xdr:nvCxnSpPr>
        <xdr:cNvPr id="67" name="Straight Arrow Connector 66">
          <a:extLst>
            <a:ext uri="{FF2B5EF4-FFF2-40B4-BE49-F238E27FC236}">
              <a16:creationId xmlns:a16="http://schemas.microsoft.com/office/drawing/2014/main" id="{A42A0BCC-DE6C-41E3-9096-C666255B68AE}"/>
            </a:ext>
          </a:extLst>
        </xdr:cNvPr>
        <xdr:cNvCxnSpPr/>
      </xdr:nvCxnSpPr>
      <xdr:spPr>
        <a:xfrm flipH="1" flipV="1">
          <a:off x="2466975" y="4210050"/>
          <a:ext cx="288242" cy="606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161926</xdr:colOff>
      <xdr:row>22</xdr:row>
      <xdr:rowOff>85006</xdr:rowOff>
    </xdr:from>
    <xdr:to>
      <xdr:col>3</xdr:col>
      <xdr:colOff>540898</xdr:colOff>
      <xdr:row>24</xdr:row>
      <xdr:rowOff>76200</xdr:rowOff>
    </xdr:to>
    <xdr:sp macro="" textlink="">
      <xdr:nvSpPr>
        <xdr:cNvPr id="68" name="TextBox 67">
          <a:extLst>
            <a:ext uri="{FF2B5EF4-FFF2-40B4-BE49-F238E27FC236}">
              <a16:creationId xmlns:a16="http://schemas.microsoft.com/office/drawing/2014/main" id="{2EBC127E-A958-4F05-9256-FAE7E9960751}"/>
            </a:ext>
          </a:extLst>
        </xdr:cNvPr>
        <xdr:cNvSpPr txBox="1"/>
      </xdr:nvSpPr>
      <xdr:spPr>
        <a:xfrm>
          <a:off x="1962151" y="3685456"/>
          <a:ext cx="378972" cy="31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oneCellAnchor>
    <xdr:from>
      <xdr:col>0</xdr:col>
      <xdr:colOff>40822</xdr:colOff>
      <xdr:row>59</xdr:row>
      <xdr:rowOff>40821</xdr:rowOff>
    </xdr:from>
    <xdr:ext cx="2502353" cy="497429"/>
    <xdr:pic>
      <xdr:nvPicPr>
        <xdr:cNvPr id="69" name="Picture 68">
          <a:hlinkClick xmlns:r="http://schemas.openxmlformats.org/officeDocument/2006/relationships" r:id="rId1"/>
          <a:extLst>
            <a:ext uri="{FF2B5EF4-FFF2-40B4-BE49-F238E27FC236}">
              <a16:creationId xmlns:a16="http://schemas.microsoft.com/office/drawing/2014/main" id="{17A0AADB-789C-4DA6-9B89-96435BFC703D}"/>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0194471"/>
          <a:ext cx="2502353" cy="497429"/>
        </a:xfrm>
        <a:prstGeom prst="rect">
          <a:avLst/>
        </a:prstGeom>
      </xdr:spPr>
    </xdr:pic>
    <xdr:clientData/>
  </xdr:oneCellAnchor>
  <xdr:twoCellAnchor>
    <xdr:from>
      <xdr:col>2</xdr:col>
      <xdr:colOff>101329</xdr:colOff>
      <xdr:row>25</xdr:row>
      <xdr:rowOff>129703</xdr:rowOff>
    </xdr:from>
    <xdr:to>
      <xdr:col>2</xdr:col>
      <xdr:colOff>414189</xdr:colOff>
      <xdr:row>25</xdr:row>
      <xdr:rowOff>130868</xdr:rowOff>
    </xdr:to>
    <xdr:cxnSp macro="">
      <xdr:nvCxnSpPr>
        <xdr:cNvPr id="70" name="Straight Connector 69">
          <a:extLst>
            <a:ext uri="{FF2B5EF4-FFF2-40B4-BE49-F238E27FC236}">
              <a16:creationId xmlns:a16="http://schemas.microsoft.com/office/drawing/2014/main" id="{3B434512-D565-4C7C-B696-3D068267C3FA}"/>
            </a:ext>
          </a:extLst>
        </xdr:cNvPr>
        <xdr:cNvCxnSpPr/>
      </xdr:nvCxnSpPr>
      <xdr:spPr>
        <a:xfrm flipH="1" flipV="1">
          <a:off x="1301479" y="4215928"/>
          <a:ext cx="312860" cy="11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2F017-1BFC-4D96-84FC-6294AF14863C}">
  <sheetPr>
    <tabColor indexed="49"/>
  </sheetPr>
  <dimension ref="A1:GC111"/>
  <sheetViews>
    <sheetView tabSelected="1" view="pageBreakPreview" topLeftCell="A2" zoomScaleNormal="100" zoomScaleSheetLayoutView="100" workbookViewId="0">
      <selection activeCell="F104" sqref="F104"/>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2</v>
      </c>
      <c r="H1" s="1"/>
      <c r="I1" s="1"/>
      <c r="J1" s="1"/>
      <c r="K1" s="1"/>
      <c r="L1" s="5"/>
      <c r="M1" s="36" t="s">
        <v>33</v>
      </c>
      <c r="N1" s="36" t="s">
        <v>34</v>
      </c>
      <c r="O1" s="36" t="s">
        <v>35</v>
      </c>
      <c r="P1" s="36" t="s">
        <v>35</v>
      </c>
      <c r="Q1" s="36" t="s">
        <v>35</v>
      </c>
      <c r="R1" s="36" t="s">
        <v>36</v>
      </c>
      <c r="S1" s="37" t="s">
        <v>37</v>
      </c>
      <c r="T1" s="38" t="s">
        <v>38</v>
      </c>
      <c r="U1" s="5"/>
      <c r="V1" s="5"/>
      <c r="W1" s="6" t="s">
        <v>39</v>
      </c>
      <c r="X1" s="7">
        <f>SUM(M:M)</f>
        <v>2</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AA-SM-026-050</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2</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VERTICAL DISTRIBUTED LOAD, FIXED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F13" s="54"/>
      <c r="K13" s="23"/>
      <c r="S13" s="46"/>
      <c r="T13" s="45"/>
    </row>
    <row r="14" spans="1:185" x14ac:dyDescent="0.2">
      <c r="E14" s="1"/>
      <c r="K14" s="23"/>
    </row>
    <row r="15" spans="1:185" x14ac:dyDescent="0.2">
      <c r="B15" s="1"/>
      <c r="C15" s="55"/>
      <c r="D15" s="1"/>
      <c r="E15" s="1"/>
      <c r="F15" s="10" t="s">
        <v>56</v>
      </c>
      <c r="G15" s="24" t="s">
        <v>57</v>
      </c>
      <c r="H15" s="56">
        <v>19</v>
      </c>
      <c r="I15" s="23" t="s">
        <v>58</v>
      </c>
      <c r="J15" s="23"/>
      <c r="K15" s="23"/>
      <c r="L15" s="41"/>
    </row>
    <row r="16" spans="1:185" x14ac:dyDescent="0.2">
      <c r="C16" s="1"/>
      <c r="D16" s="1"/>
      <c r="E16" s="2"/>
      <c r="G16" s="24" t="s">
        <v>59</v>
      </c>
      <c r="H16" s="56">
        <v>6</v>
      </c>
      <c r="I16" s="23" t="s">
        <v>60</v>
      </c>
      <c r="J16" s="23"/>
      <c r="K16" s="23"/>
      <c r="L16" s="41"/>
    </row>
    <row r="17" spans="1:171" s="41" customFormat="1" x14ac:dyDescent="0.2">
      <c r="A17" s="5"/>
      <c r="B17" s="1"/>
      <c r="C17" s="5"/>
      <c r="D17" s="5"/>
      <c r="E17" s="5"/>
      <c r="F17" s="5"/>
      <c r="G17" s="24" t="s">
        <v>61</v>
      </c>
      <c r="H17" s="56">
        <v>5</v>
      </c>
      <c r="I17" s="23" t="s">
        <v>60</v>
      </c>
      <c r="J17" s="23"/>
      <c r="K17" s="5"/>
      <c r="N17" s="39"/>
      <c r="R17" s="45"/>
      <c r="S17" s="45"/>
      <c r="T17" s="47"/>
      <c r="U17" s="47"/>
      <c r="V17" s="47"/>
      <c r="W17" s="47"/>
      <c r="X17" s="47"/>
      <c r="Y17" s="47"/>
      <c r="Z17" s="47"/>
      <c r="AA17" s="47"/>
      <c r="AB17" s="47"/>
      <c r="AC17" s="47"/>
      <c r="AD17" s="47"/>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row>
    <row r="18" spans="1:171" s="41" customFormat="1" x14ac:dyDescent="0.2">
      <c r="A18" s="5"/>
      <c r="B18" s="5"/>
      <c r="C18" s="5"/>
      <c r="D18" s="5"/>
      <c r="E18" s="5"/>
      <c r="F18" s="5"/>
      <c r="G18" s="23"/>
      <c r="H18" s="23"/>
      <c r="I18" s="23"/>
      <c r="J18" s="23"/>
      <c r="K18" s="5"/>
      <c r="N18" s="39"/>
      <c r="R18" s="45"/>
      <c r="S18" s="45"/>
      <c r="T18" s="47"/>
      <c r="U18" s="47"/>
      <c r="V18" s="47"/>
      <c r="W18" s="47"/>
      <c r="X18" s="47"/>
      <c r="Y18" s="47"/>
      <c r="Z18" s="47"/>
      <c r="AA18" s="47"/>
      <c r="AB18" s="47"/>
      <c r="AC18" s="47"/>
      <c r="AD18" s="47"/>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s="41" customFormat="1" x14ac:dyDescent="0.2">
      <c r="A19" s="5"/>
      <c r="B19" s="1"/>
      <c r="C19" s="5"/>
      <c r="D19" s="5"/>
      <c r="E19" s="5"/>
      <c r="F19" s="5"/>
      <c r="G19" s="24" t="s">
        <v>62</v>
      </c>
      <c r="H19" s="56">
        <v>10</v>
      </c>
      <c r="I19" s="23" t="s">
        <v>63</v>
      </c>
      <c r="J19" s="23"/>
      <c r="K19" s="23"/>
      <c r="N19" s="39"/>
      <c r="R19" s="45"/>
      <c r="S19" s="45"/>
      <c r="T19" s="47"/>
      <c r="U19" s="47"/>
      <c r="V19" s="47"/>
      <c r="W19" s="47"/>
      <c r="X19" s="47"/>
      <c r="Y19" s="47"/>
      <c r="Z19" s="47"/>
      <c r="AA19" s="47"/>
      <c r="AB19" s="47"/>
      <c r="AC19" s="47"/>
      <c r="AD19" s="47"/>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row>
    <row r="20" spans="1:171" s="41" customFormat="1" x14ac:dyDescent="0.2">
      <c r="A20" s="5"/>
      <c r="B20" s="1"/>
      <c r="C20" s="5"/>
      <c r="D20" s="5"/>
      <c r="E20" s="5"/>
      <c r="F20" s="5"/>
      <c r="G20" s="24" t="s">
        <v>64</v>
      </c>
      <c r="H20" s="57">
        <v>20</v>
      </c>
      <c r="I20" s="23" t="s">
        <v>60</v>
      </c>
      <c r="J20" s="23"/>
      <c r="K20" s="23"/>
      <c r="N20" s="39"/>
      <c r="R20" s="45"/>
      <c r="S20" s="45"/>
      <c r="T20" s="47"/>
      <c r="U20" s="47"/>
      <c r="V20" s="47"/>
      <c r="W20" s="47"/>
      <c r="X20" s="47"/>
      <c r="Y20" s="47"/>
      <c r="Z20" s="47"/>
      <c r="AA20" s="47"/>
      <c r="AB20" s="47"/>
      <c r="AC20" s="47"/>
      <c r="AD20" s="47"/>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row>
    <row r="21" spans="1:171" s="41" customFormat="1" x14ac:dyDescent="0.2">
      <c r="A21" s="5"/>
      <c r="B21" s="1"/>
      <c r="C21" s="55"/>
      <c r="D21" s="58"/>
      <c r="E21" s="59"/>
      <c r="F21" s="58"/>
      <c r="G21" s="60" t="s">
        <v>65</v>
      </c>
      <c r="H21" s="57">
        <v>10</v>
      </c>
      <c r="I21" s="61" t="s">
        <v>66</v>
      </c>
      <c r="J21" s="62"/>
      <c r="K21" s="23"/>
      <c r="N21" s="39"/>
      <c r="R21" s="45"/>
      <c r="S21" s="45"/>
      <c r="T21" s="47"/>
      <c r="U21" s="47"/>
      <c r="V21" s="47"/>
      <c r="W21" s="47"/>
      <c r="X21" s="47"/>
      <c r="Y21" s="47"/>
      <c r="Z21" s="47"/>
      <c r="AA21" s="47"/>
      <c r="AB21" s="47"/>
      <c r="AC21" s="47"/>
      <c r="AD21" s="47"/>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s="41" customFormat="1" x14ac:dyDescent="0.2">
      <c r="A22" s="5"/>
      <c r="B22" s="1"/>
      <c r="C22" s="1"/>
      <c r="D22" s="58"/>
      <c r="E22" s="59"/>
      <c r="F22" s="58"/>
      <c r="G22" s="63" t="s">
        <v>67</v>
      </c>
      <c r="H22" s="64">
        <v>5</v>
      </c>
      <c r="I22" s="65" t="s">
        <v>68</v>
      </c>
      <c r="J22" s="51"/>
      <c r="K22" s="23"/>
      <c r="N22" s="39"/>
      <c r="R22" s="45"/>
      <c r="S22" s="45"/>
      <c r="T22" s="47"/>
      <c r="U22" s="47"/>
      <c r="V22" s="47"/>
      <c r="W22" s="47"/>
      <c r="X22" s="47"/>
      <c r="Y22" s="47"/>
      <c r="Z22" s="47"/>
      <c r="AA22" s="47"/>
      <c r="AB22" s="47"/>
      <c r="AC22" s="47"/>
      <c r="AD22" s="47"/>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row>
    <row r="23" spans="1:171" s="41" customFormat="1" x14ac:dyDescent="0.2">
      <c r="A23" s="5"/>
      <c r="B23" s="1"/>
      <c r="C23" s="1"/>
      <c r="D23" s="5"/>
      <c r="E23" s="5"/>
      <c r="F23" s="66"/>
      <c r="G23" s="24" t="s">
        <v>69</v>
      </c>
      <c r="H23" s="57">
        <v>54</v>
      </c>
      <c r="I23" s="23" t="s">
        <v>68</v>
      </c>
      <c r="J23" s="23"/>
      <c r="K23" s="5"/>
      <c r="N23" s="39"/>
      <c r="R23" s="45"/>
      <c r="S23" s="45"/>
      <c r="T23" s="47"/>
      <c r="U23" s="47"/>
      <c r="V23" s="47"/>
      <c r="W23" s="47"/>
      <c r="X23" s="47"/>
      <c r="Y23" s="47"/>
      <c r="Z23" s="47"/>
      <c r="AA23" s="47"/>
      <c r="AB23" s="47"/>
      <c r="AC23" s="47"/>
      <c r="AD23" s="47"/>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row>
    <row r="24" spans="1:171" s="41" customFormat="1" x14ac:dyDescent="0.2">
      <c r="A24" s="23"/>
      <c r="B24" s="23"/>
      <c r="C24" s="23"/>
      <c r="D24" s="23"/>
      <c r="E24" s="23"/>
      <c r="F24" s="5"/>
      <c r="G24" s="23"/>
      <c r="H24" s="23"/>
      <c r="I24" s="23"/>
      <c r="J24" s="23"/>
      <c r="K24" s="23"/>
      <c r="L24" s="23"/>
      <c r="N24" s="39"/>
      <c r="R24" s="45"/>
      <c r="S24" s="45"/>
      <c r="T24" s="47"/>
      <c r="U24" s="47"/>
      <c r="V24" s="47"/>
      <c r="W24" s="47"/>
      <c r="X24" s="47"/>
      <c r="Y24" s="47"/>
      <c r="Z24" s="47"/>
      <c r="AA24" s="47"/>
      <c r="AB24" s="47"/>
      <c r="AC24" s="47"/>
      <c r="AD24" s="47"/>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row r="25" spans="1:171" s="41" customFormat="1" x14ac:dyDescent="0.2">
      <c r="A25" s="23"/>
      <c r="B25" s="23"/>
      <c r="C25" s="23"/>
      <c r="D25" s="23"/>
      <c r="E25" s="23"/>
      <c r="F25" s="23"/>
      <c r="G25" s="60" t="s">
        <v>70</v>
      </c>
      <c r="H25" s="67">
        <f>H15+H16</f>
        <v>25</v>
      </c>
      <c r="I25" s="68" t="s">
        <v>71</v>
      </c>
      <c r="J25" s="23"/>
      <c r="K25" s="23"/>
      <c r="L25" s="23"/>
      <c r="N25" s="39"/>
      <c r="R25" s="45"/>
      <c r="S25" s="45"/>
      <c r="T25" s="47"/>
      <c r="U25" s="47"/>
      <c r="V25" s="47"/>
      <c r="W25" s="47"/>
      <c r="X25" s="47"/>
      <c r="Y25" s="47"/>
      <c r="Z25" s="47"/>
      <c r="AA25" s="47"/>
      <c r="AB25" s="47"/>
      <c r="AC25" s="47"/>
      <c r="AD25" s="47"/>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row>
    <row r="26" spans="1:171" s="41" customFormat="1" x14ac:dyDescent="0.2">
      <c r="A26" s="23"/>
      <c r="B26" s="23"/>
      <c r="C26" s="23"/>
      <c r="D26" s="23"/>
      <c r="E26" s="23"/>
      <c r="F26" s="23"/>
      <c r="G26" s="24" t="s">
        <v>72</v>
      </c>
      <c r="H26" s="69">
        <f>H25-H17</f>
        <v>20</v>
      </c>
      <c r="I26" s="23" t="s">
        <v>60</v>
      </c>
      <c r="J26" s="23"/>
      <c r="K26" s="23"/>
      <c r="L26" s="23"/>
      <c r="N26" s="39"/>
      <c r="R26" s="45"/>
      <c r="S26" s="45"/>
      <c r="T26" s="47"/>
      <c r="U26" s="47"/>
      <c r="V26" s="47"/>
      <c r="W26" s="47"/>
      <c r="X26" s="47"/>
      <c r="Y26" s="47"/>
      <c r="Z26" s="47"/>
      <c r="AA26" s="47"/>
      <c r="AB26" s="47"/>
      <c r="AC26" s="47"/>
      <c r="AD26" s="47"/>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row>
    <row r="27" spans="1:171" s="41" customFormat="1" x14ac:dyDescent="0.2">
      <c r="A27" s="23"/>
      <c r="B27" s="23"/>
      <c r="C27" s="23"/>
      <c r="D27" s="23"/>
      <c r="E27" s="23"/>
      <c r="F27" s="23"/>
      <c r="G27" s="23"/>
      <c r="H27" s="23"/>
      <c r="I27" s="23"/>
      <c r="J27" s="23"/>
      <c r="K27" s="23"/>
      <c r="L27" s="23"/>
      <c r="N27" s="39"/>
      <c r="R27" s="45"/>
      <c r="S27" s="45"/>
      <c r="T27" s="47"/>
      <c r="U27" s="47"/>
      <c r="V27" s="47"/>
      <c r="W27" s="47"/>
      <c r="X27" s="47"/>
      <c r="Y27" s="47"/>
      <c r="Z27" s="47"/>
      <c r="AA27" s="47"/>
      <c r="AB27" s="47"/>
      <c r="AC27" s="47"/>
      <c r="AD27" s="47"/>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row>
    <row r="28" spans="1:171" x14ac:dyDescent="0.2">
      <c r="A28" s="23"/>
      <c r="B28" s="23"/>
      <c r="C28" s="23"/>
      <c r="D28" s="23"/>
      <c r="E28" s="23"/>
      <c r="F28" s="23"/>
      <c r="G28" s="23"/>
      <c r="H28" s="23"/>
      <c r="I28" s="23"/>
      <c r="J28" s="23"/>
      <c r="K28" s="23"/>
    </row>
    <row r="29" spans="1:171" s="41" customFormat="1" x14ac:dyDescent="0.2">
      <c r="A29" s="23"/>
      <c r="B29" s="23"/>
      <c r="C29" s="23"/>
      <c r="D29" s="23"/>
      <c r="E29" s="23"/>
      <c r="F29" s="23"/>
      <c r="G29" s="23"/>
      <c r="H29" s="23"/>
      <c r="I29" s="23"/>
      <c r="J29" s="23"/>
      <c r="K29" s="23"/>
      <c r="L29" s="23"/>
      <c r="N29" s="39"/>
      <c r="R29" s="45"/>
      <c r="S29" s="45"/>
      <c r="T29" s="47"/>
      <c r="U29" s="47"/>
      <c r="V29" s="47"/>
      <c r="W29" s="47"/>
      <c r="X29" s="47"/>
      <c r="Y29" s="47"/>
      <c r="Z29" s="47"/>
      <c r="AA29" s="47"/>
      <c r="AB29" s="47"/>
      <c r="AC29" s="47"/>
      <c r="AD29" s="47"/>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row>
    <row r="30" spans="1:171" s="41" customFormat="1" x14ac:dyDescent="0.2">
      <c r="A30" s="5"/>
      <c r="B30" s="55" t="s">
        <v>73</v>
      </c>
      <c r="C30" s="23"/>
      <c r="D30" s="23"/>
      <c r="E30" s="23"/>
      <c r="F30" s="23"/>
      <c r="G30" s="23"/>
      <c r="H30" s="23"/>
      <c r="I30" s="23"/>
      <c r="J30" s="23"/>
      <c r="K30" s="23"/>
      <c r="L30" s="23"/>
      <c r="N30" s="39"/>
      <c r="R30" s="45"/>
      <c r="S30" s="45"/>
      <c r="T30" s="47"/>
      <c r="U30" s="47"/>
      <c r="V30" s="47"/>
      <c r="W30" s="47"/>
      <c r="X30" s="47"/>
      <c r="Y30" s="47"/>
      <c r="Z30" s="47"/>
      <c r="AA30" s="47"/>
      <c r="AB30" s="47"/>
      <c r="AC30" s="47"/>
      <c r="AD30" s="47"/>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row>
    <row r="31" spans="1:171" s="41" customFormat="1" x14ac:dyDescent="0.2">
      <c r="A31" s="23"/>
      <c r="B31" s="23"/>
      <c r="C31" s="23"/>
      <c r="D31" s="23"/>
      <c r="E31" s="23"/>
      <c r="F31" s="23"/>
      <c r="G31" s="23"/>
      <c r="H31" s="23"/>
      <c r="I31" s="23"/>
      <c r="J31" s="23"/>
      <c r="K31" s="23"/>
      <c r="L31" s="23"/>
      <c r="N31" s="39"/>
      <c r="R31" s="45"/>
      <c r="S31" s="45"/>
      <c r="T31" s="47"/>
      <c r="U31" s="47"/>
      <c r="V31" s="47"/>
      <c r="W31" s="47"/>
      <c r="X31" s="47"/>
      <c r="Y31" s="47"/>
      <c r="Z31" s="47"/>
      <c r="AA31" s="47"/>
      <c r="AB31" s="47"/>
      <c r="AC31" s="47"/>
      <c r="AD31" s="47"/>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row>
    <row r="32" spans="1:171" s="23" customFormat="1" x14ac:dyDescent="0.2">
      <c r="A32" s="6" t="s">
        <v>74</v>
      </c>
      <c r="B32" s="5" t="str">
        <f ca="1">[1]!xlv(B34)</f>
        <v>(I₂ × h) / (I₁ × L)</v>
      </c>
      <c r="L32" s="41"/>
      <c r="M32" s="41"/>
      <c r="N32" s="45"/>
      <c r="O32" s="45"/>
      <c r="P32" s="47"/>
      <c r="Q32" s="47"/>
      <c r="R32" s="47"/>
      <c r="S32" s="45"/>
      <c r="T32" s="47"/>
      <c r="U32" s="47"/>
      <c r="V32" s="47"/>
      <c r="W32" s="47"/>
      <c r="X32" s="47"/>
      <c r="Y32" s="47"/>
      <c r="Z32" s="47"/>
      <c r="AA32" s="47"/>
      <c r="AB32" s="47"/>
      <c r="AC32" s="47"/>
      <c r="AD32" s="47"/>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row>
    <row r="33" spans="1:185" s="23" customFormat="1" x14ac:dyDescent="0.2">
      <c r="A33" s="6" t="s">
        <v>75</v>
      </c>
      <c r="B33" s="5" t="str">
        <f>[1]!xln(B34)</f>
        <v>(54 × 25) / (5 × 20)</v>
      </c>
      <c r="L33" s="41"/>
      <c r="M33" s="41"/>
      <c r="N33" s="45"/>
      <c r="O33" s="45"/>
      <c r="P33" s="47"/>
      <c r="Q33" s="47"/>
      <c r="R33" s="47"/>
      <c r="S33" s="45"/>
      <c r="T33" s="47"/>
      <c r="U33" s="47"/>
      <c r="V33" s="47"/>
      <c r="W33" s="47"/>
      <c r="X33" s="47"/>
      <c r="Y33" s="47"/>
      <c r="Z33" s="47"/>
      <c r="AA33" s="47"/>
      <c r="AB33" s="47"/>
      <c r="AC33" s="47"/>
      <c r="AD33" s="47"/>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row>
    <row r="34" spans="1:185" s="23" customFormat="1" x14ac:dyDescent="0.2">
      <c r="A34" s="6" t="s">
        <v>74</v>
      </c>
      <c r="B34" s="70">
        <f>(H23*H25)/(H22*H20)</f>
        <v>13.5</v>
      </c>
      <c r="L34" s="71"/>
      <c r="M34" s="41"/>
      <c r="N34" s="45"/>
      <c r="O34" s="45"/>
      <c r="P34" s="47"/>
      <c r="Q34" s="47"/>
      <c r="R34" s="47"/>
      <c r="S34" s="45"/>
      <c r="T34" s="47"/>
      <c r="U34" s="47"/>
      <c r="V34" s="47"/>
      <c r="W34" s="47"/>
      <c r="X34" s="47"/>
      <c r="Y34" s="47"/>
      <c r="Z34" s="47"/>
      <c r="AA34" s="47"/>
      <c r="AB34" s="47"/>
      <c r="AC34" s="47"/>
      <c r="AD34" s="47"/>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row>
    <row r="35" spans="1:185" s="23" customFormat="1" x14ac:dyDescent="0.2">
      <c r="A35" s="5"/>
      <c r="B35" s="5"/>
      <c r="C35" s="5"/>
      <c r="L35" s="45"/>
      <c r="M35" s="45"/>
      <c r="N35" s="47"/>
      <c r="O35" s="47"/>
      <c r="P35" s="47"/>
      <c r="Q35" s="45"/>
      <c r="R35" s="47"/>
      <c r="S35" s="47"/>
      <c r="T35" s="47"/>
      <c r="U35" s="47"/>
      <c r="V35" s="47"/>
      <c r="W35" s="47"/>
      <c r="X35" s="47"/>
      <c r="Y35" s="47"/>
      <c r="Z35" s="47"/>
      <c r="AA35" s="47"/>
      <c r="AB35" s="47"/>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row>
    <row r="36" spans="1:185" s="23" customFormat="1" x14ac:dyDescent="0.2">
      <c r="A36" s="2" t="s">
        <v>76</v>
      </c>
      <c r="B36" s="72" t="str">
        <f ca="1">[1]!xlv(B38)</f>
        <v>(w × (a² - c²)) / (2 × L) - (MA / L) - (MF / L)</v>
      </c>
      <c r="C36" s="73"/>
      <c r="L36" s="45"/>
      <c r="M36" s="45"/>
      <c r="N36" s="47"/>
      <c r="O36" s="47"/>
      <c r="P36" s="47"/>
      <c r="Q36" s="45"/>
      <c r="R36" s="47"/>
      <c r="S36" s="47"/>
      <c r="T36" s="47"/>
      <c r="U36" s="47"/>
      <c r="V36" s="47"/>
      <c r="W36" s="47"/>
      <c r="X36" s="47"/>
      <c r="Y36" s="47"/>
      <c r="Z36" s="47"/>
      <c r="AA36" s="47"/>
      <c r="AB36" s="47"/>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row>
    <row r="37" spans="1:185" s="23" customFormat="1" x14ac:dyDescent="0.2">
      <c r="A37" s="6" t="s">
        <v>75</v>
      </c>
      <c r="B37" s="70" t="str">
        <f>[1]!xln(B38)</f>
        <v>(10 × (19² - 5²)) / (2 × 20) - (832 / 20) - (405 / 20)</v>
      </c>
      <c r="C37" s="5"/>
      <c r="D37" s="5"/>
      <c r="E37" s="74"/>
      <c r="F37" s="1"/>
      <c r="G37" s="5"/>
      <c r="H37" s="5"/>
      <c r="I37" s="5"/>
      <c r="J37" s="58"/>
      <c r="K37" s="1"/>
      <c r="L37" s="45"/>
      <c r="M37" s="45"/>
      <c r="N37" s="47"/>
      <c r="O37" s="47"/>
      <c r="P37" s="47"/>
      <c r="Q37" s="45"/>
      <c r="R37" s="47"/>
      <c r="S37" s="47"/>
      <c r="T37" s="47"/>
      <c r="U37" s="47"/>
      <c r="V37" s="47"/>
      <c r="W37" s="47"/>
      <c r="X37" s="47"/>
      <c r="Y37" s="47"/>
      <c r="Z37" s="47"/>
      <c r="AA37" s="47"/>
      <c r="AB37" s="47"/>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row>
    <row r="38" spans="1:185" s="23" customFormat="1" x14ac:dyDescent="0.2">
      <c r="A38" s="2" t="s">
        <v>77</v>
      </c>
      <c r="B38" s="70">
        <f>(H19*(H15^2-H17^2))/(2*H20)-(B51/H20)-(B56/H20)</f>
        <v>22.172926829268292</v>
      </c>
      <c r="C38" s="5" t="s">
        <v>66</v>
      </c>
      <c r="F38" s="5"/>
      <c r="G38" s="5"/>
      <c r="H38" s="5"/>
      <c r="I38" s="5"/>
      <c r="J38" s="5"/>
      <c r="K38" s="5"/>
      <c r="L38" s="45"/>
      <c r="M38" s="45"/>
      <c r="N38" s="47"/>
      <c r="O38" s="47"/>
      <c r="P38" s="47"/>
      <c r="Q38" s="45"/>
      <c r="R38" s="47"/>
      <c r="S38" s="47"/>
      <c r="T38" s="47"/>
      <c r="U38" s="47"/>
      <c r="V38" s="47"/>
      <c r="W38" s="47"/>
      <c r="X38" s="47"/>
      <c r="Y38" s="47"/>
      <c r="Z38" s="47"/>
      <c r="AA38" s="47"/>
      <c r="AB38" s="47"/>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row>
    <row r="39" spans="1:185" s="23" customFormat="1" x14ac:dyDescent="0.2">
      <c r="A39" s="5"/>
      <c r="B39" s="5"/>
      <c r="C39" s="5"/>
      <c r="F39" s="5"/>
      <c r="G39" s="5"/>
      <c r="H39" s="5"/>
      <c r="I39" s="5"/>
      <c r="J39" s="5"/>
      <c r="K39" s="5"/>
      <c r="L39" s="39"/>
      <c r="M39" s="41"/>
      <c r="N39" s="41"/>
      <c r="O39" s="41"/>
      <c r="P39" s="45"/>
      <c r="Q39" s="45"/>
      <c r="R39" s="47"/>
      <c r="S39" s="47"/>
      <c r="T39" s="47"/>
      <c r="U39" s="47"/>
      <c r="V39" s="47"/>
      <c r="W39" s="47"/>
      <c r="X39" s="47"/>
      <c r="Y39" s="47"/>
      <c r="Z39" s="47"/>
      <c r="AA39" s="47"/>
      <c r="AB39" s="47"/>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row>
    <row r="40" spans="1:185" s="23" customFormat="1" x14ac:dyDescent="0.2">
      <c r="A40" s="24" t="s">
        <v>78</v>
      </c>
      <c r="B40" s="23" t="str">
        <f ca="1">[1]!xlv(B42)</f>
        <v>w / (12 × h²) × (d³ × (4 × h - 3 × d) - b³ × (4 × h - 3 × b))</v>
      </c>
      <c r="F40" s="5"/>
      <c r="G40" s="5"/>
      <c r="H40" s="5"/>
      <c r="I40" s="5"/>
      <c r="J40" s="75"/>
      <c r="K40" s="5"/>
      <c r="L40" s="39"/>
      <c r="M40" s="41"/>
      <c r="N40" s="41"/>
      <c r="O40" s="41"/>
      <c r="P40" s="45"/>
      <c r="Q40" s="45"/>
      <c r="R40" s="47"/>
      <c r="S40" s="47"/>
      <c r="T40" s="47"/>
      <c r="U40" s="47"/>
      <c r="V40" s="47"/>
      <c r="W40" s="47"/>
      <c r="X40" s="47"/>
      <c r="Y40" s="47"/>
      <c r="Z40" s="47"/>
      <c r="AA40" s="47"/>
      <c r="AB40" s="47"/>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row>
    <row r="41" spans="1:185" s="23" customFormat="1" x14ac:dyDescent="0.2">
      <c r="A41" s="6" t="s">
        <v>75</v>
      </c>
      <c r="B41" s="23" t="str">
        <f>[1]!xln(B42)</f>
        <v>10 / (12 × 25²) × (20³ × (4 × 25 - 3 × 20) - 6³ × (4 × 25 - 3 × 6))</v>
      </c>
      <c r="D41" s="5"/>
      <c r="E41" s="5"/>
      <c r="F41" s="5"/>
      <c r="G41" s="5"/>
      <c r="H41" s="5"/>
      <c r="I41" s="5"/>
      <c r="J41" s="5"/>
      <c r="L41" s="39"/>
      <c r="M41" s="41"/>
      <c r="N41" s="41"/>
      <c r="O41" s="41"/>
      <c r="P41" s="45"/>
      <c r="Q41" s="45"/>
      <c r="R41" s="47"/>
      <c r="S41" s="47"/>
      <c r="T41" s="47"/>
      <c r="U41" s="47"/>
      <c r="V41" s="47"/>
      <c r="W41" s="47"/>
      <c r="X41" s="47"/>
      <c r="Y41" s="47"/>
      <c r="Z41" s="47"/>
      <c r="AA41" s="47"/>
      <c r="AB41" s="4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row>
    <row r="42" spans="1:185" s="23" customFormat="1" x14ac:dyDescent="0.2">
      <c r="A42" s="24" t="s">
        <v>78</v>
      </c>
      <c r="B42" s="76">
        <f>H19/(12*H25^2)*(H26^3*(4*H25-3*H26)-H16^3*(4*H25-3*H16))</f>
        <v>403.05066666666664</v>
      </c>
      <c r="D42" s="77"/>
      <c r="E42" s="58"/>
      <c r="F42" s="5"/>
      <c r="G42" s="5"/>
      <c r="H42" s="5"/>
      <c r="I42" s="5"/>
      <c r="J42" s="22"/>
      <c r="M42" s="41"/>
      <c r="N42" s="39"/>
      <c r="O42" s="41"/>
      <c r="P42" s="41"/>
      <c r="Q42" s="41"/>
      <c r="R42" s="45"/>
      <c r="S42" s="45"/>
      <c r="T42" s="47"/>
      <c r="U42" s="47"/>
      <c r="V42" s="47"/>
      <c r="W42" s="47"/>
      <c r="X42" s="47"/>
      <c r="Y42" s="47"/>
      <c r="Z42" s="47"/>
      <c r="AA42" s="47"/>
      <c r="AB42" s="47"/>
      <c r="AC42" s="47"/>
      <c r="AD42" s="47"/>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row>
    <row r="43" spans="1:185" s="23" customFormat="1" x14ac:dyDescent="0.2">
      <c r="D43" s="77"/>
      <c r="E43" s="58"/>
      <c r="F43" s="5"/>
      <c r="G43" s="5"/>
      <c r="H43" s="5"/>
      <c r="J43" s="22"/>
      <c r="M43" s="41"/>
      <c r="N43" s="39"/>
      <c r="O43" s="41"/>
      <c r="P43" s="41"/>
      <c r="Q43" s="41"/>
      <c r="R43" s="45"/>
      <c r="S43" s="45"/>
      <c r="T43" s="47"/>
      <c r="U43" s="47"/>
      <c r="V43" s="47"/>
      <c r="W43" s="47"/>
      <c r="X43" s="47"/>
      <c r="Y43" s="47"/>
      <c r="Z43" s="47"/>
      <c r="AA43" s="47"/>
      <c r="AB43" s="47"/>
      <c r="AC43" s="47"/>
      <c r="AD43" s="47"/>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row>
    <row r="44" spans="1:185" s="23" customFormat="1" x14ac:dyDescent="0.2">
      <c r="A44" s="24" t="s">
        <v>79</v>
      </c>
      <c r="B44" s="23" t="str">
        <f ca="1">[1]!xlv(B46)</f>
        <v>w / (12 × h²) × (a³ × (4 × h - 3 × a) - c³ × (4 × h - 3 × c))</v>
      </c>
      <c r="D44" s="5"/>
      <c r="E44" s="5"/>
      <c r="F44" s="5"/>
      <c r="G44" s="5"/>
      <c r="H44" s="5"/>
      <c r="J44" s="22"/>
      <c r="M44" s="41"/>
      <c r="N44" s="39"/>
      <c r="O44" s="41"/>
      <c r="P44" s="41"/>
      <c r="Q44" s="41"/>
      <c r="R44" s="45"/>
      <c r="S44" s="45"/>
      <c r="T44" s="47"/>
      <c r="U44" s="47"/>
      <c r="V44" s="47"/>
      <c r="W44" s="47"/>
      <c r="X44" s="47"/>
      <c r="Y44" s="47"/>
      <c r="Z44" s="47"/>
      <c r="AA44" s="47"/>
      <c r="AB44" s="47"/>
      <c r="AC44" s="47"/>
      <c r="AD44" s="47"/>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row>
    <row r="45" spans="1:185" s="23" customFormat="1" x14ac:dyDescent="0.2">
      <c r="A45" s="6" t="s">
        <v>75</v>
      </c>
      <c r="B45" s="23" t="str">
        <f>[1]!xln(B46)</f>
        <v>10 / (12 × 25²) × (19³ × (4 × 25 - 3 × 19) - 5³ × (4 × 25 - 3 × 5))</v>
      </c>
      <c r="D45" s="5"/>
      <c r="E45" s="5"/>
      <c r="F45" s="5"/>
      <c r="G45" s="5"/>
      <c r="J45" s="5"/>
      <c r="K45" s="5"/>
      <c r="M45" s="41"/>
      <c r="N45" s="39"/>
      <c r="O45" s="41"/>
      <c r="P45" s="41"/>
      <c r="Q45" s="41"/>
      <c r="R45" s="45"/>
      <c r="S45" s="45"/>
      <c r="T45" s="47"/>
      <c r="U45" s="47"/>
      <c r="V45" s="47"/>
      <c r="W45" s="47"/>
      <c r="X45" s="47"/>
      <c r="Y45" s="47"/>
      <c r="Z45" s="47"/>
      <c r="AA45" s="47"/>
      <c r="AB45" s="47"/>
      <c r="AC45" s="47"/>
      <c r="AD45" s="47"/>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row>
    <row r="46" spans="1:185" s="23" customFormat="1" x14ac:dyDescent="0.2">
      <c r="A46" s="24" t="s">
        <v>79</v>
      </c>
      <c r="B46" s="76">
        <f>H19/(12*H25^2)*(H15^3*(4*H25-3*H15)-H17^3*(4*H25-3*H17))</f>
        <v>379.08266666666668</v>
      </c>
      <c r="D46" s="5"/>
      <c r="E46" s="5"/>
      <c r="F46" s="5"/>
      <c r="G46" s="5"/>
      <c r="J46" s="5"/>
      <c r="K46" s="5"/>
      <c r="M46" s="41"/>
      <c r="N46" s="39"/>
      <c r="O46" s="41"/>
      <c r="P46" s="41"/>
      <c r="Q46" s="41"/>
      <c r="R46" s="45"/>
      <c r="S46" s="45"/>
      <c r="T46" s="47"/>
      <c r="U46" s="47"/>
      <c r="V46" s="47"/>
      <c r="W46" s="47"/>
      <c r="X46" s="47"/>
      <c r="Y46" s="47"/>
      <c r="Z46" s="47"/>
      <c r="AA46" s="47"/>
      <c r="AB46" s="47"/>
      <c r="AC46" s="47"/>
      <c r="AD46" s="47"/>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row>
    <row r="47" spans="1:185" s="23" customFormat="1" x14ac:dyDescent="0.2">
      <c r="D47" s="5"/>
      <c r="E47" s="5"/>
      <c r="F47" s="5"/>
      <c r="G47" s="5"/>
      <c r="H47" s="5"/>
      <c r="I47" s="5"/>
      <c r="J47" s="5"/>
      <c r="K47" s="5"/>
      <c r="M47" s="41"/>
      <c r="N47" s="39"/>
      <c r="O47" s="41"/>
      <c r="P47" s="41"/>
      <c r="Q47" s="41"/>
      <c r="R47" s="45"/>
      <c r="S47" s="45"/>
      <c r="T47" s="47"/>
      <c r="U47" s="47"/>
      <c r="V47" s="47"/>
      <c r="W47" s="47"/>
      <c r="X47" s="47"/>
      <c r="Y47" s="47"/>
      <c r="Z47" s="47"/>
      <c r="AA47" s="47"/>
      <c r="AB47" s="47"/>
      <c r="AC47" s="47"/>
      <c r="AD47" s="47"/>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row>
    <row r="48" spans="1:185" s="23" customFormat="1" ht="14.25" x14ac:dyDescent="0.25">
      <c r="A48" s="2" t="s">
        <v>80</v>
      </c>
      <c r="B48" s="23" t="str">
        <f ca="1">[1]!xlv(B51)</f>
        <v>(3 × K + 1) × ((w × (a² - c²) / 2) - X₅) / (2 × (6 × K + 1)) + (X₆ / 2) × (1 / (K + 2) + (3 × K) / (6 × K + 1)) + X₅</v>
      </c>
      <c r="C48" s="5"/>
      <c r="D48" s="5"/>
      <c r="E48" s="5"/>
      <c r="F48" s="5"/>
      <c r="G48" s="5"/>
      <c r="H48" s="5"/>
      <c r="I48" s="5"/>
      <c r="J48" s="5"/>
      <c r="K48" s="5"/>
      <c r="M48" s="41"/>
      <c r="N48" s="39"/>
      <c r="O48" s="41"/>
      <c r="P48" s="41"/>
      <c r="Q48" s="41"/>
      <c r="R48" s="45"/>
      <c r="S48" s="45"/>
      <c r="T48" s="47"/>
      <c r="U48" s="47"/>
      <c r="V48" s="47"/>
      <c r="W48" s="47"/>
      <c r="X48" s="47"/>
      <c r="Y48" s="47"/>
      <c r="Z48" s="47"/>
      <c r="AA48" s="47"/>
      <c r="AB48" s="47"/>
      <c r="AC48" s="47"/>
      <c r="AD48" s="47"/>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5"/>
      <c r="FQ48" s="5"/>
      <c r="FR48" s="5"/>
      <c r="FS48" s="5"/>
      <c r="FT48" s="5"/>
      <c r="FU48" s="5"/>
      <c r="FV48" s="5"/>
      <c r="FW48" s="5"/>
      <c r="FX48" s="5"/>
      <c r="FY48" s="5"/>
      <c r="FZ48" s="5"/>
      <c r="GA48" s="5"/>
      <c r="GB48" s="5"/>
      <c r="GC48" s="5"/>
    </row>
    <row r="49" spans="1:185" s="23" customFormat="1" x14ac:dyDescent="0.2">
      <c r="A49" s="6" t="s">
        <v>75</v>
      </c>
      <c r="B49" s="33" t="str">
        <f>[1]!xln(B51)</f>
        <v>(3 × 13.5 + 1) × ((10 × (19² - 5²) / 2) - 403) / (2 × (6 × 13.5 + 1)) + (379 / 2) × (1 / (13.5 + 2) + (3 × 13.5) / (6 × 13.5 + 1)) + 403</v>
      </c>
      <c r="C49" s="33"/>
      <c r="D49" s="33"/>
      <c r="E49" s="33"/>
      <c r="F49" s="33"/>
      <c r="G49" s="33"/>
      <c r="H49" s="33"/>
      <c r="I49" s="33"/>
      <c r="J49" s="33"/>
      <c r="K49" s="5"/>
      <c r="M49" s="41"/>
      <c r="N49" s="39"/>
      <c r="O49" s="41"/>
      <c r="P49" s="41"/>
      <c r="Q49" s="41"/>
      <c r="R49" s="45"/>
      <c r="S49" s="45"/>
      <c r="T49" s="47"/>
      <c r="U49" s="47"/>
      <c r="V49" s="47"/>
      <c r="W49" s="47"/>
      <c r="X49" s="47"/>
      <c r="Y49" s="47"/>
      <c r="Z49" s="47"/>
      <c r="AA49" s="47"/>
      <c r="AB49" s="47"/>
      <c r="AC49" s="47"/>
      <c r="AD49" s="47"/>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5"/>
      <c r="FQ49" s="5"/>
      <c r="FR49" s="5"/>
      <c r="FS49" s="5"/>
      <c r="FT49" s="5"/>
      <c r="FU49" s="5"/>
      <c r="FV49" s="5"/>
      <c r="FW49" s="5"/>
      <c r="FX49" s="5"/>
      <c r="FY49" s="5"/>
      <c r="FZ49" s="5"/>
      <c r="GA49" s="5"/>
      <c r="GB49" s="5"/>
      <c r="GC49" s="5"/>
    </row>
    <row r="50" spans="1:185" s="23" customFormat="1" x14ac:dyDescent="0.2">
      <c r="B50" s="33"/>
      <c r="C50" s="33"/>
      <c r="D50" s="33"/>
      <c r="E50" s="33"/>
      <c r="F50" s="33"/>
      <c r="G50" s="33"/>
      <c r="H50" s="33"/>
      <c r="I50" s="33"/>
      <c r="J50" s="33"/>
      <c r="K50" s="5"/>
      <c r="M50" s="41"/>
      <c r="N50" s="39"/>
      <c r="O50" s="41"/>
      <c r="P50" s="41"/>
      <c r="Q50" s="41"/>
      <c r="R50" s="45"/>
      <c r="S50" s="45"/>
      <c r="T50" s="47"/>
      <c r="U50" s="47"/>
      <c r="V50" s="47"/>
      <c r="W50" s="47"/>
      <c r="X50" s="47"/>
      <c r="Y50" s="47"/>
      <c r="Z50" s="47"/>
      <c r="AA50" s="47"/>
      <c r="AB50" s="47"/>
      <c r="AC50" s="47"/>
      <c r="AD50" s="47"/>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5"/>
      <c r="FQ50" s="5"/>
      <c r="FR50" s="5"/>
      <c r="FS50" s="5"/>
      <c r="FT50" s="5"/>
      <c r="FU50" s="5"/>
      <c r="FV50" s="5"/>
      <c r="FW50" s="5"/>
      <c r="FX50" s="5"/>
      <c r="FY50" s="5"/>
      <c r="FZ50" s="5"/>
      <c r="GA50" s="5"/>
      <c r="GB50" s="5"/>
      <c r="GC50" s="5"/>
    </row>
    <row r="51" spans="1:185" s="23" customFormat="1" ht="14.25" x14ac:dyDescent="0.25">
      <c r="A51" s="2" t="s">
        <v>80</v>
      </c>
      <c r="B51" s="76">
        <f>(3*B34+1)*((H19*(H15^2-H17^2)/2)-B42)/(2*(6*B34+1))+(B46/2)*(1/(B34+2)+(3*B34)/(6*B34+1))+B42</f>
        <v>832.02453815893</v>
      </c>
      <c r="C51" s="5" t="s">
        <v>81</v>
      </c>
      <c r="I51" s="5"/>
      <c r="J51" s="5"/>
      <c r="K51" s="5"/>
      <c r="M51" s="41"/>
      <c r="N51" s="39"/>
      <c r="O51" s="41"/>
      <c r="P51" s="41"/>
      <c r="Q51" s="41"/>
      <c r="R51" s="45"/>
      <c r="S51" s="45"/>
      <c r="T51" s="47"/>
      <c r="U51" s="47"/>
      <c r="V51" s="47"/>
      <c r="W51" s="47"/>
      <c r="X51" s="47"/>
      <c r="Y51" s="47"/>
      <c r="Z51" s="47"/>
      <c r="AA51" s="47"/>
      <c r="AB51" s="47"/>
      <c r="AC51" s="47"/>
      <c r="AD51" s="47"/>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5"/>
      <c r="FQ51" s="5"/>
      <c r="FR51" s="5"/>
      <c r="FS51" s="5"/>
      <c r="FT51" s="5"/>
      <c r="FU51" s="5"/>
      <c r="FV51" s="5"/>
      <c r="FW51" s="5"/>
      <c r="FX51" s="5"/>
      <c r="FY51" s="5"/>
      <c r="FZ51" s="5"/>
      <c r="GA51" s="5"/>
      <c r="GB51" s="5"/>
      <c r="GC51" s="5"/>
    </row>
    <row r="52" spans="1:185" s="23" customFormat="1" x14ac:dyDescent="0.2">
      <c r="A52" s="5"/>
      <c r="C52" s="5"/>
      <c r="I52" s="5"/>
      <c r="J52" s="5"/>
      <c r="K52" s="5"/>
      <c r="M52" s="41"/>
      <c r="N52" s="39"/>
      <c r="O52" s="41"/>
      <c r="P52" s="41"/>
      <c r="Q52" s="41"/>
      <c r="R52" s="45"/>
      <c r="S52" s="45"/>
      <c r="T52" s="47"/>
      <c r="U52" s="47"/>
      <c r="V52" s="47"/>
      <c r="W52" s="47"/>
      <c r="X52" s="47"/>
      <c r="Y52" s="47"/>
      <c r="Z52" s="47"/>
      <c r="AA52" s="47"/>
      <c r="AB52" s="47"/>
      <c r="AC52" s="47"/>
      <c r="AD52" s="47"/>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5"/>
      <c r="FQ52" s="5"/>
      <c r="FR52" s="5"/>
      <c r="FS52" s="5"/>
      <c r="FT52" s="5"/>
      <c r="FU52" s="5"/>
      <c r="FV52" s="5"/>
      <c r="FW52" s="5"/>
      <c r="FX52" s="5"/>
      <c r="FY52" s="5"/>
      <c r="FZ52" s="5"/>
      <c r="GA52" s="5"/>
      <c r="GB52" s="5"/>
      <c r="GC52" s="5"/>
    </row>
    <row r="53" spans="1:185" ht="14.25" x14ac:dyDescent="0.25">
      <c r="A53" s="2" t="s">
        <v>82</v>
      </c>
      <c r="B53" s="23" t="str">
        <f ca="1">[1]!xlv(B56)</f>
        <v>(3 × K + 1) × ((w × (a² - c²) / 2) - X₅) / (2 × (6 × K + 1)) - (X₆ / 2) × ((1 / (K + 2)) - (3 × K) / (6 × K + 1))</v>
      </c>
      <c r="D53" s="23"/>
      <c r="E53" s="23"/>
    </row>
    <row r="54" spans="1:185" x14ac:dyDescent="0.2">
      <c r="A54" s="6" t="s">
        <v>75</v>
      </c>
      <c r="B54" s="33" t="str">
        <f>[1]!xln(B56)</f>
        <v>(3 × 13.5 + 1) × ((10 × (19² - 5²) / 2) - 403) / (2 × (6 × 13.5 + 1)) - (379 / 2) × ((1 / (13.5 + 2)) - (3 × 13.5) / (6 × 13.5 + 1))</v>
      </c>
      <c r="C54" s="33"/>
      <c r="D54" s="33"/>
      <c r="E54" s="33"/>
      <c r="F54" s="33"/>
      <c r="G54" s="33"/>
      <c r="H54" s="33"/>
      <c r="I54" s="33"/>
      <c r="J54" s="33"/>
    </row>
    <row r="55" spans="1:185" x14ac:dyDescent="0.2">
      <c r="B55" s="33"/>
      <c r="C55" s="33"/>
      <c r="D55" s="33"/>
      <c r="E55" s="33"/>
      <c r="F55" s="33"/>
      <c r="G55" s="33"/>
      <c r="H55" s="33"/>
      <c r="I55" s="33"/>
      <c r="J55" s="33"/>
    </row>
    <row r="56" spans="1:185" ht="14.25" x14ac:dyDescent="0.25">
      <c r="A56" s="2" t="s">
        <v>82</v>
      </c>
      <c r="B56" s="76">
        <f>(3*B34+1)*((H19*(H15^2-H17^2)/2)-B42)/(2*(6*B34+1))-(B46/2)*((1/(B34+2))-(3*B34)/(6*B34+1))</f>
        <v>404.51692525570422</v>
      </c>
      <c r="C56" s="5" t="s">
        <v>81</v>
      </c>
    </row>
    <row r="57" spans="1:185" s="23" customFormat="1" x14ac:dyDescent="0.2">
      <c r="M57" s="41"/>
      <c r="N57" s="39"/>
      <c r="O57" s="41"/>
      <c r="P57" s="41"/>
      <c r="Q57" s="41"/>
      <c r="R57" s="45"/>
      <c r="S57" s="45"/>
      <c r="T57" s="47"/>
      <c r="U57" s="47"/>
      <c r="V57" s="47"/>
      <c r="W57" s="47"/>
      <c r="X57" s="47"/>
      <c r="Y57" s="47"/>
      <c r="Z57" s="47"/>
      <c r="AA57" s="47"/>
      <c r="AB57" s="47"/>
      <c r="AC57" s="47"/>
      <c r="AD57" s="47"/>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A58" s="78" t="s">
        <v>83</v>
      </c>
      <c r="B58" s="79"/>
      <c r="C58" s="79"/>
      <c r="D58" s="79"/>
      <c r="E58" s="79"/>
      <c r="F58" s="79"/>
      <c r="G58" s="80"/>
      <c r="H58" s="80"/>
      <c r="I58" s="80"/>
      <c r="J58" s="80"/>
      <c r="K58" s="81"/>
      <c r="M58" s="41"/>
      <c r="N58" s="39"/>
      <c r="O58" s="41"/>
      <c r="P58" s="41"/>
      <c r="Q58" s="41"/>
      <c r="R58" s="45"/>
      <c r="S58" s="45"/>
      <c r="T58" s="47"/>
      <c r="U58" s="47"/>
      <c r="V58" s="47"/>
      <c r="W58" s="47"/>
      <c r="X58" s="47"/>
      <c r="Y58" s="47"/>
      <c r="Z58" s="47"/>
      <c r="AA58" s="47"/>
      <c r="AB58" s="47"/>
      <c r="AC58" s="47"/>
      <c r="AD58" s="47"/>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82"/>
      <c r="B59" s="82"/>
      <c r="C59" s="82"/>
      <c r="D59" s="83"/>
      <c r="E59" s="83"/>
      <c r="F59" s="84" t="s">
        <v>84</v>
      </c>
      <c r="G59" s="85" t="s">
        <v>85</v>
      </c>
      <c r="H59" s="86"/>
      <c r="I59" s="87"/>
      <c r="J59" s="87"/>
      <c r="K59" s="88"/>
      <c r="M59" s="41"/>
      <c r="N59" s="39"/>
      <c r="O59" s="41"/>
      <c r="P59" s="41"/>
      <c r="Q59" s="41"/>
      <c r="R59" s="45"/>
      <c r="S59" s="45"/>
      <c r="T59" s="47"/>
      <c r="U59" s="47"/>
      <c r="V59" s="47"/>
      <c r="W59" s="47"/>
      <c r="X59" s="47"/>
      <c r="Y59" s="47"/>
      <c r="Z59" s="47"/>
      <c r="AA59" s="47"/>
      <c r="AB59" s="47"/>
      <c r="AC59" s="47"/>
      <c r="AD59" s="47"/>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row r="60" spans="1:185" x14ac:dyDescent="0.2">
      <c r="A60" s="16"/>
      <c r="E60" s="6" t="s">
        <v>1</v>
      </c>
      <c r="F60" s="7" t="str">
        <f>$C$1</f>
        <v>S. Abbott</v>
      </c>
      <c r="H60" s="10"/>
      <c r="I60" s="6" t="s">
        <v>50</v>
      </c>
      <c r="J60" s="11" t="str">
        <f>$G$2</f>
        <v>AA-SM-026-050</v>
      </c>
      <c r="K60" s="12"/>
      <c r="L60" s="13"/>
      <c r="M60" s="39"/>
      <c r="O60" s="39"/>
      <c r="P60" s="39"/>
      <c r="S60" s="46"/>
      <c r="T60" s="45"/>
      <c r="AD60" s="48"/>
    </row>
    <row r="61" spans="1:185" s="50" customFormat="1" x14ac:dyDescent="0.2">
      <c r="A61" s="5"/>
      <c r="B61" s="5"/>
      <c r="C61" s="5"/>
      <c r="D61" s="5"/>
      <c r="E61" s="6" t="s">
        <v>2</v>
      </c>
      <c r="F61" s="10" t="str">
        <f>$C$2</f>
        <v>R. Abbott</v>
      </c>
      <c r="G61" s="5"/>
      <c r="H61" s="10"/>
      <c r="I61" s="6" t="s">
        <v>51</v>
      </c>
      <c r="J61" s="12" t="str">
        <f>$G$3</f>
        <v>A</v>
      </c>
      <c r="K61" s="12"/>
      <c r="L61" s="13"/>
      <c r="M61" s="39">
        <v>1</v>
      </c>
      <c r="N61" s="39"/>
      <c r="O61" s="39"/>
      <c r="P61" s="39"/>
      <c r="Q61" s="49"/>
      <c r="R61" s="45"/>
      <c r="S61" s="46"/>
      <c r="T61" s="45"/>
      <c r="U61" s="47"/>
      <c r="V61" s="47"/>
      <c r="W61" s="47"/>
      <c r="X61" s="47"/>
      <c r="Y61" s="47"/>
      <c r="Z61" s="47"/>
      <c r="AA61" s="47"/>
      <c r="AB61" s="47"/>
      <c r="AC61" s="47"/>
      <c r="AD61" s="47"/>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row>
    <row r="62" spans="1:185" x14ac:dyDescent="0.2">
      <c r="E62" s="6" t="s">
        <v>3</v>
      </c>
      <c r="F62" s="10" t="str">
        <f>$C$3</f>
        <v>27/08/2017</v>
      </c>
      <c r="H62" s="10"/>
      <c r="I62" s="6" t="s">
        <v>52</v>
      </c>
      <c r="J62" s="7" t="str">
        <f>L62&amp;" of "&amp;$G$1</f>
        <v>2 of 2</v>
      </c>
      <c r="K62" s="10"/>
      <c r="L62" s="13">
        <f>SUM($M$1:M61)</f>
        <v>2</v>
      </c>
      <c r="M62" s="39"/>
      <c r="O62" s="39"/>
      <c r="P62" s="39"/>
      <c r="S62" s="46"/>
      <c r="T62" s="45"/>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47"/>
      <c r="ES62" s="47"/>
      <c r="ET62" s="47"/>
      <c r="EU62" s="47"/>
      <c r="EV62" s="47"/>
      <c r="EW62" s="47"/>
      <c r="EX62" s="47"/>
      <c r="EY62" s="47"/>
      <c r="EZ62" s="47"/>
      <c r="FA62" s="47"/>
      <c r="FB62" s="47"/>
      <c r="FC62" s="47"/>
      <c r="FD62" s="47"/>
      <c r="FE62" s="47"/>
      <c r="FF62" s="47"/>
      <c r="FG62" s="47"/>
      <c r="FH62" s="47"/>
      <c r="FI62" s="47"/>
      <c r="FJ62" s="47"/>
      <c r="FK62" s="47"/>
      <c r="FL62" s="47"/>
      <c r="FM62" s="47"/>
      <c r="FN62" s="47"/>
      <c r="FO62" s="47"/>
      <c r="FP62" s="47"/>
      <c r="FQ62" s="47"/>
      <c r="FR62" s="47"/>
      <c r="FS62" s="47"/>
      <c r="FT62" s="47"/>
      <c r="FU62" s="47"/>
      <c r="FV62" s="47"/>
      <c r="FW62" s="47"/>
      <c r="FX62" s="47"/>
      <c r="FY62" s="47"/>
      <c r="FZ62" s="47"/>
      <c r="GA62" s="47"/>
      <c r="GB62" s="47"/>
      <c r="GC62" s="47"/>
    </row>
    <row r="63" spans="1:185" x14ac:dyDescent="0.2">
      <c r="E63" s="6" t="s">
        <v>53</v>
      </c>
      <c r="F63" s="10" t="str">
        <f>$C$5</f>
        <v>STANDARD SPREADSHEET METHOD</v>
      </c>
      <c r="I63" s="14"/>
      <c r="J63" s="7"/>
      <c r="L63" s="5"/>
      <c r="M63" s="39"/>
      <c r="O63" s="39"/>
      <c r="P63" s="39"/>
      <c r="S63" s="46"/>
      <c r="T63" s="45"/>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X63" s="47"/>
      <c r="FY63" s="47"/>
      <c r="FZ63" s="47"/>
      <c r="GA63" s="47"/>
      <c r="GB63" s="47"/>
      <c r="GC63" s="47"/>
    </row>
    <row r="64" spans="1:185" ht="15.75" x14ac:dyDescent="0.25">
      <c r="A64" s="51"/>
      <c r="B64" s="15" t="str">
        <f>$G$4</f>
        <v>FRAMEWORK ANALYSIS - VERTICAL DISTRIBUTED LOAD, FIXED SUPPORT</v>
      </c>
      <c r="C64" s="51"/>
      <c r="D64" s="51"/>
      <c r="E64" s="51"/>
      <c r="F64" s="51"/>
      <c r="G64" s="51"/>
      <c r="H64" s="51"/>
      <c r="I64" s="51"/>
      <c r="J64" s="51"/>
      <c r="K64" s="51"/>
      <c r="S64" s="46"/>
      <c r="T64" s="45"/>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X64" s="47"/>
      <c r="FY64" s="47"/>
      <c r="FZ64" s="47"/>
      <c r="GA64" s="47"/>
      <c r="GB64" s="47"/>
      <c r="GC64" s="47"/>
    </row>
    <row r="65" spans="1:171" x14ac:dyDescent="0.2">
      <c r="E65" s="1"/>
      <c r="F65" s="10"/>
      <c r="G65" s="6"/>
      <c r="H65" s="89"/>
      <c r="K65" s="23"/>
      <c r="S65" s="46"/>
      <c r="T65" s="45"/>
    </row>
    <row r="66" spans="1:171" ht="14.25" x14ac:dyDescent="0.25">
      <c r="A66" s="6" t="s">
        <v>86</v>
      </c>
      <c r="B66" s="5" t="str">
        <f ca="1">[1]!xlv(B68)</f>
        <v>((w × (a - c)) - HF)</v>
      </c>
      <c r="E66" s="1"/>
      <c r="G66" s="6"/>
      <c r="H66" s="89"/>
      <c r="K66" s="23"/>
    </row>
    <row r="67" spans="1:171" x14ac:dyDescent="0.2">
      <c r="A67" s="6" t="s">
        <v>75</v>
      </c>
      <c r="B67" s="1" t="str">
        <f>[1]!xln(B68)</f>
        <v>((10 × (19 - 5)) - 31.7)</v>
      </c>
      <c r="C67" s="55"/>
      <c r="D67" s="1"/>
      <c r="E67" s="1"/>
      <c r="G67" s="6"/>
      <c r="H67" s="89"/>
      <c r="K67" s="23"/>
      <c r="L67" s="41"/>
    </row>
    <row r="68" spans="1:171" ht="14.25" x14ac:dyDescent="0.25">
      <c r="A68" s="6" t="s">
        <v>86</v>
      </c>
      <c r="B68" s="90">
        <f>((H19*(H15-H17))-B72)</f>
        <v>108.34677677419356</v>
      </c>
      <c r="C68" s="1" t="s">
        <v>66</v>
      </c>
      <c r="D68" s="1"/>
      <c r="E68" s="2"/>
      <c r="G68" s="6"/>
      <c r="H68" s="89"/>
      <c r="K68" s="23"/>
      <c r="L68" s="41"/>
    </row>
    <row r="69" spans="1:171" s="41" customFormat="1" x14ac:dyDescent="0.2">
      <c r="A69" s="5"/>
      <c r="B69" s="1"/>
      <c r="C69" s="5"/>
      <c r="D69" s="5"/>
      <c r="E69" s="5"/>
      <c r="F69" s="5"/>
      <c r="G69" s="58"/>
      <c r="H69" s="91"/>
      <c r="I69" s="92"/>
      <c r="J69" s="5"/>
      <c r="K69" s="5"/>
      <c r="N69" s="39"/>
      <c r="R69" s="45"/>
      <c r="S69" s="45"/>
      <c r="T69" s="47"/>
      <c r="U69" s="47"/>
      <c r="V69" s="47"/>
      <c r="W69" s="47"/>
      <c r="X69" s="47"/>
      <c r="Y69" s="47"/>
      <c r="Z69" s="47"/>
      <c r="AA69" s="47"/>
      <c r="AB69" s="47"/>
      <c r="AC69" s="47"/>
      <c r="AD69" s="47"/>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row>
    <row r="70" spans="1:171" s="41" customFormat="1" ht="14.25" x14ac:dyDescent="0.25">
      <c r="A70" s="6" t="s">
        <v>87</v>
      </c>
      <c r="B70" s="5" t="str">
        <f ca="1">[1]!xlv(B72)</f>
        <v>w × (a² - c²) / (4 × h) - X₅ / (2 × h) + (X₆ × (K - 1)) / (2 × h × (K + 2))</v>
      </c>
      <c r="C70" s="5"/>
      <c r="D70" s="5"/>
      <c r="E70" s="5"/>
      <c r="F70" s="5"/>
      <c r="G70" s="6"/>
      <c r="H70" s="89"/>
      <c r="I70" s="5"/>
      <c r="J70" s="5"/>
      <c r="K70" s="5"/>
      <c r="N70" s="39"/>
      <c r="R70" s="45"/>
      <c r="S70" s="45"/>
      <c r="T70" s="47"/>
      <c r="U70" s="47"/>
      <c r="V70" s="47"/>
      <c r="W70" s="47"/>
      <c r="X70" s="47"/>
      <c r="Y70" s="47"/>
      <c r="Z70" s="47"/>
      <c r="AA70" s="47"/>
      <c r="AB70" s="47"/>
      <c r="AC70" s="47"/>
      <c r="AD70" s="47"/>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row>
    <row r="71" spans="1:171" s="41" customFormat="1" x14ac:dyDescent="0.2">
      <c r="A71" s="6" t="s">
        <v>75</v>
      </c>
      <c r="B71" s="1" t="str">
        <f>[1]!xln(B72)</f>
        <v>10 × (19² - 5²) / (4 × 25) - 403 / (2 × 25) + (379 × (13.5 - 1)) / (2 × 25 × (13.5 + 2))</v>
      </c>
      <c r="C71" s="5"/>
      <c r="D71" s="5"/>
      <c r="E71" s="5"/>
      <c r="F71" s="58"/>
      <c r="G71" s="6"/>
      <c r="H71" s="91"/>
      <c r="I71" s="5"/>
      <c r="J71" s="5"/>
      <c r="K71" s="23"/>
      <c r="N71" s="39"/>
      <c r="R71" s="45"/>
      <c r="S71" s="45"/>
      <c r="T71" s="47"/>
      <c r="U71" s="47"/>
      <c r="V71" s="47"/>
      <c r="W71" s="47"/>
      <c r="X71" s="47"/>
      <c r="Y71" s="47"/>
      <c r="Z71" s="47"/>
      <c r="AA71" s="47"/>
      <c r="AB71" s="47"/>
      <c r="AC71" s="47"/>
      <c r="AD71" s="47"/>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row>
    <row r="72" spans="1:171" s="41" customFormat="1" ht="14.25" x14ac:dyDescent="0.25">
      <c r="A72" s="6" t="s">
        <v>87</v>
      </c>
      <c r="B72" s="93">
        <f>H19*(H15^2-H17^2)/(4*H25)-B42/(2*H25)+(B46*(B34-1))/(2*H25*(B34+2))</f>
        <v>31.65322322580645</v>
      </c>
      <c r="C72" s="5" t="s">
        <v>66</v>
      </c>
      <c r="D72" s="5"/>
      <c r="E72" s="5"/>
      <c r="F72" s="58"/>
      <c r="G72" s="58"/>
      <c r="H72" s="91"/>
      <c r="I72" s="94"/>
      <c r="J72" s="74"/>
      <c r="K72" s="23"/>
      <c r="N72" s="39"/>
      <c r="R72" s="45"/>
      <c r="S72" s="45"/>
      <c r="T72" s="47"/>
      <c r="U72" s="47"/>
      <c r="V72" s="47"/>
      <c r="W72" s="47"/>
      <c r="X72" s="47"/>
      <c r="Y72" s="47"/>
      <c r="Z72" s="47"/>
      <c r="AA72" s="47"/>
      <c r="AB72" s="47"/>
      <c r="AC72" s="47"/>
      <c r="AD72" s="47"/>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row>
    <row r="73" spans="1:171" s="41" customFormat="1" x14ac:dyDescent="0.2">
      <c r="A73" s="5"/>
      <c r="B73" s="1"/>
      <c r="C73" s="55"/>
      <c r="D73" s="58"/>
      <c r="E73" s="59"/>
      <c r="F73" s="66"/>
      <c r="G73" s="77"/>
      <c r="H73" s="95"/>
      <c r="I73" s="96"/>
      <c r="J73" s="1"/>
      <c r="K73" s="23"/>
      <c r="N73" s="39"/>
      <c r="R73" s="45"/>
      <c r="S73" s="45"/>
      <c r="T73" s="47"/>
      <c r="U73" s="47"/>
      <c r="V73" s="47"/>
      <c r="W73" s="47"/>
      <c r="X73" s="47"/>
      <c r="Y73" s="47"/>
      <c r="Z73" s="47"/>
      <c r="AA73" s="47"/>
      <c r="AB73" s="47"/>
      <c r="AC73" s="47"/>
      <c r="AD73" s="47"/>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row>
    <row r="74" spans="1:171" s="41" customFormat="1" x14ac:dyDescent="0.2">
      <c r="A74" s="5"/>
      <c r="B74" s="1"/>
      <c r="C74" s="1"/>
      <c r="D74" s="58"/>
      <c r="E74" s="59"/>
      <c r="F74" s="5"/>
      <c r="G74" s="6"/>
      <c r="H74" s="91"/>
      <c r="I74" s="5"/>
      <c r="J74" s="5"/>
      <c r="K74" s="23"/>
      <c r="N74" s="39"/>
      <c r="R74" s="45"/>
      <c r="S74" s="45"/>
      <c r="T74" s="47"/>
      <c r="U74" s="47"/>
      <c r="V74" s="47"/>
      <c r="W74" s="47"/>
      <c r="X74" s="47"/>
      <c r="Y74" s="47"/>
      <c r="Z74" s="47"/>
      <c r="AA74" s="47"/>
      <c r="AB74" s="47"/>
      <c r="AC74" s="47"/>
      <c r="AD74" s="47"/>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row>
    <row r="75" spans="1:171" s="41" customFormat="1" x14ac:dyDescent="0.2">
      <c r="A75" s="5"/>
      <c r="B75" s="1"/>
      <c r="C75" s="1"/>
      <c r="D75" s="5"/>
      <c r="E75" s="5"/>
      <c r="F75" s="5"/>
      <c r="G75" s="5"/>
      <c r="H75" s="5"/>
      <c r="I75" s="5"/>
      <c r="J75" s="5"/>
      <c r="K75" s="5"/>
      <c r="N75" s="39"/>
      <c r="R75" s="45"/>
      <c r="S75" s="45"/>
      <c r="T75" s="47"/>
      <c r="U75" s="47"/>
      <c r="V75" s="47"/>
      <c r="W75" s="47"/>
      <c r="X75" s="47"/>
      <c r="Y75" s="47"/>
      <c r="Z75" s="47"/>
      <c r="AA75" s="47"/>
      <c r="AB75" s="47"/>
      <c r="AC75" s="47"/>
      <c r="AD75" s="47"/>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row>
    <row r="76" spans="1:171" s="41" customFormat="1" x14ac:dyDescent="0.2">
      <c r="A76" s="23"/>
      <c r="B76" s="23"/>
      <c r="C76" s="23"/>
      <c r="D76" s="23"/>
      <c r="E76" s="23"/>
      <c r="F76" s="23"/>
      <c r="G76" s="23"/>
      <c r="H76" s="23"/>
      <c r="I76" s="23"/>
      <c r="J76" s="23"/>
      <c r="K76" s="23"/>
      <c r="L76" s="23"/>
      <c r="N76" s="39"/>
      <c r="R76" s="45"/>
      <c r="S76" s="45"/>
      <c r="T76" s="47"/>
      <c r="U76" s="47"/>
      <c r="V76" s="47"/>
      <c r="W76" s="47"/>
      <c r="X76" s="47"/>
      <c r="Y76" s="47"/>
      <c r="Z76" s="47"/>
      <c r="AA76" s="47"/>
      <c r="AB76" s="47"/>
      <c r="AC76" s="47"/>
      <c r="AD76" s="47"/>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row>
    <row r="77" spans="1:171" s="41" customFormat="1" x14ac:dyDescent="0.2">
      <c r="A77" s="23"/>
      <c r="B77" s="23"/>
      <c r="C77" s="23"/>
      <c r="D77" s="23"/>
      <c r="E77" s="23"/>
      <c r="F77" s="23"/>
      <c r="G77" s="23"/>
      <c r="H77" s="23"/>
      <c r="I77" s="23"/>
      <c r="J77" s="23"/>
      <c r="K77" s="23"/>
      <c r="L77" s="23"/>
      <c r="N77" s="39"/>
      <c r="R77" s="45"/>
      <c r="S77" s="45"/>
      <c r="T77" s="47"/>
      <c r="U77" s="47"/>
      <c r="V77" s="47"/>
      <c r="W77" s="47"/>
      <c r="X77" s="47"/>
      <c r="Y77" s="47"/>
      <c r="Z77" s="47"/>
      <c r="AA77" s="47"/>
      <c r="AB77" s="47"/>
      <c r="AC77" s="47"/>
      <c r="AD77" s="47"/>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row>
    <row r="78" spans="1:171" s="41" customFormat="1" x14ac:dyDescent="0.2">
      <c r="A78" s="23"/>
      <c r="B78" s="23"/>
      <c r="C78" s="23"/>
      <c r="D78" s="23"/>
      <c r="E78" s="23"/>
      <c r="F78" s="23"/>
      <c r="G78" s="23"/>
      <c r="H78" s="23"/>
      <c r="I78" s="23"/>
      <c r="J78" s="23"/>
      <c r="K78" s="23"/>
      <c r="L78" s="23"/>
      <c r="N78" s="39"/>
      <c r="R78" s="45"/>
      <c r="S78" s="45"/>
      <c r="T78" s="47"/>
      <c r="U78" s="47"/>
      <c r="V78" s="47"/>
      <c r="W78" s="47"/>
      <c r="X78" s="47"/>
      <c r="Y78" s="47"/>
      <c r="Z78" s="47"/>
      <c r="AA78" s="47"/>
      <c r="AB78" s="47"/>
      <c r="AC78" s="47"/>
      <c r="AD78" s="47"/>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row>
    <row r="79" spans="1:171" s="41" customFormat="1" x14ac:dyDescent="0.2">
      <c r="A79" s="23"/>
      <c r="B79" s="23"/>
      <c r="C79" s="23"/>
      <c r="D79" s="23"/>
      <c r="E79" s="23"/>
      <c r="F79" s="23"/>
      <c r="G79" s="23"/>
      <c r="H79" s="23"/>
      <c r="I79" s="23"/>
      <c r="J79" s="23"/>
      <c r="K79" s="23"/>
      <c r="L79" s="23"/>
      <c r="N79" s="39"/>
      <c r="R79" s="45"/>
      <c r="S79" s="45"/>
      <c r="T79" s="47"/>
      <c r="U79" s="47"/>
      <c r="V79" s="47"/>
      <c r="W79" s="47"/>
      <c r="X79" s="47"/>
      <c r="Y79" s="47"/>
      <c r="Z79" s="47"/>
      <c r="AA79" s="47"/>
      <c r="AB79" s="47"/>
      <c r="AC79" s="47"/>
      <c r="AD79" s="47"/>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row>
    <row r="80" spans="1:171" x14ac:dyDescent="0.2">
      <c r="A80" s="23"/>
      <c r="B80" s="23"/>
      <c r="C80" s="23"/>
      <c r="D80" s="23"/>
      <c r="E80" s="23"/>
      <c r="F80" s="23"/>
      <c r="G80" s="23"/>
      <c r="H80" s="23"/>
      <c r="I80" s="23"/>
      <c r="J80" s="23"/>
      <c r="K80" s="23"/>
    </row>
    <row r="81" spans="1:171" s="41" customFormat="1" x14ac:dyDescent="0.2">
      <c r="A81" s="23"/>
      <c r="B81" s="23"/>
      <c r="C81" s="23"/>
      <c r="D81" s="23"/>
      <c r="E81" s="23"/>
      <c r="F81" s="23"/>
      <c r="G81" s="23"/>
      <c r="H81" s="23"/>
      <c r="I81" s="23"/>
      <c r="J81" s="23"/>
      <c r="K81" s="23"/>
      <c r="L81" s="23"/>
      <c r="N81" s="39"/>
      <c r="R81" s="45"/>
      <c r="S81" s="45"/>
      <c r="T81" s="47"/>
      <c r="U81" s="47"/>
      <c r="V81" s="47"/>
      <c r="W81" s="47"/>
      <c r="X81" s="47"/>
      <c r="Y81" s="47"/>
      <c r="Z81" s="47"/>
      <c r="AA81" s="47"/>
      <c r="AB81" s="47"/>
      <c r="AC81" s="47"/>
      <c r="AD81" s="47"/>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row>
    <row r="82" spans="1:171" s="41" customFormat="1" x14ac:dyDescent="0.2">
      <c r="A82" s="23"/>
      <c r="B82" s="23"/>
      <c r="C82" s="23"/>
      <c r="D82" s="23"/>
      <c r="E82" s="23"/>
      <c r="F82" s="23"/>
      <c r="G82" s="23"/>
      <c r="H82" s="23"/>
      <c r="I82" s="23"/>
      <c r="J82" s="23"/>
      <c r="K82" s="23"/>
      <c r="L82" s="23"/>
      <c r="N82" s="39"/>
      <c r="R82" s="45"/>
      <c r="S82" s="45"/>
      <c r="T82" s="47"/>
      <c r="U82" s="47"/>
      <c r="V82" s="47"/>
      <c r="W82" s="47"/>
      <c r="X82" s="47"/>
      <c r="Y82" s="47"/>
      <c r="Z82" s="47"/>
      <c r="AA82" s="47"/>
      <c r="AB82" s="47"/>
      <c r="AC82" s="47"/>
      <c r="AD82" s="47"/>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row>
    <row r="83" spans="1:171" s="41" customFormat="1" x14ac:dyDescent="0.2">
      <c r="A83" s="5"/>
      <c r="B83" s="55"/>
      <c r="C83" s="23"/>
      <c r="D83" s="23"/>
      <c r="E83" s="23"/>
      <c r="F83" s="23"/>
      <c r="G83" s="23"/>
      <c r="H83" s="23"/>
      <c r="I83" s="23"/>
      <c r="J83" s="23"/>
      <c r="K83" s="23"/>
      <c r="L83" s="23"/>
      <c r="N83" s="39"/>
      <c r="R83" s="45"/>
      <c r="S83" s="45"/>
      <c r="T83" s="47"/>
      <c r="U83" s="47"/>
      <c r="V83" s="47"/>
      <c r="W83" s="47"/>
      <c r="X83" s="47"/>
      <c r="Y83" s="47"/>
      <c r="Z83" s="47"/>
      <c r="AA83" s="47"/>
      <c r="AB83" s="47"/>
      <c r="AC83" s="47"/>
      <c r="AD83" s="47"/>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row>
    <row r="84" spans="1:171" s="41" customFormat="1" x14ac:dyDescent="0.2">
      <c r="A84" s="23"/>
      <c r="B84" s="23"/>
      <c r="C84" s="23"/>
      <c r="D84" s="23"/>
      <c r="E84" s="23"/>
      <c r="F84" s="23"/>
      <c r="G84" s="23"/>
      <c r="H84" s="23"/>
      <c r="I84" s="23"/>
      <c r="J84" s="23"/>
      <c r="K84" s="23"/>
      <c r="L84" s="23"/>
      <c r="N84" s="39"/>
      <c r="R84" s="45"/>
      <c r="S84" s="45"/>
      <c r="T84" s="47"/>
      <c r="U84" s="47"/>
      <c r="V84" s="47"/>
      <c r="W84" s="47"/>
      <c r="X84" s="47"/>
      <c r="Y84" s="47"/>
      <c r="Z84" s="47"/>
      <c r="AA84" s="47"/>
      <c r="AB84" s="47"/>
      <c r="AC84" s="47"/>
      <c r="AD84" s="47"/>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row>
    <row r="85" spans="1:171" s="23" customFormat="1" x14ac:dyDescent="0.2">
      <c r="A85" s="6"/>
      <c r="B85" s="5"/>
      <c r="L85" s="41"/>
      <c r="M85" s="41"/>
      <c r="N85" s="45"/>
      <c r="O85" s="45"/>
      <c r="P85" s="47"/>
      <c r="Q85" s="47"/>
      <c r="R85" s="47"/>
      <c r="S85" s="45"/>
      <c r="T85" s="47"/>
      <c r="U85" s="47"/>
      <c r="V85" s="47"/>
      <c r="W85" s="47"/>
      <c r="X85" s="47"/>
      <c r="Y85" s="47"/>
      <c r="Z85" s="47"/>
      <c r="AA85" s="47"/>
      <c r="AB85" s="47"/>
      <c r="AC85" s="47"/>
      <c r="AD85" s="47"/>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row>
    <row r="86" spans="1:171" s="23" customFormat="1" x14ac:dyDescent="0.2">
      <c r="A86" s="6"/>
      <c r="B86" s="5"/>
      <c r="L86" s="41"/>
      <c r="M86" s="41"/>
      <c r="N86" s="45"/>
      <c r="O86" s="45"/>
      <c r="P86" s="47"/>
      <c r="Q86" s="47"/>
      <c r="R86" s="47"/>
      <c r="S86" s="45"/>
      <c r="T86" s="47"/>
      <c r="U86" s="47"/>
      <c r="V86" s="47"/>
      <c r="W86" s="47"/>
      <c r="X86" s="47"/>
      <c r="Y86" s="47"/>
      <c r="Z86" s="47"/>
      <c r="AA86" s="47"/>
      <c r="AB86" s="47"/>
      <c r="AC86" s="47"/>
      <c r="AD86" s="47"/>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row>
    <row r="87" spans="1:171" s="23" customFormat="1" x14ac:dyDescent="0.2">
      <c r="A87" s="6"/>
      <c r="B87" s="70"/>
      <c r="L87" s="71"/>
      <c r="M87" s="41"/>
      <c r="N87" s="45"/>
      <c r="O87" s="45"/>
      <c r="P87" s="47"/>
      <c r="Q87" s="47"/>
      <c r="R87" s="47"/>
      <c r="S87" s="45"/>
      <c r="T87" s="47"/>
      <c r="U87" s="47"/>
      <c r="V87" s="47"/>
      <c r="W87" s="47"/>
      <c r="X87" s="47"/>
      <c r="Y87" s="47"/>
      <c r="Z87" s="47"/>
      <c r="AA87" s="47"/>
      <c r="AB87" s="47"/>
      <c r="AC87" s="47"/>
      <c r="AD87" s="47"/>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row>
    <row r="88" spans="1:171" s="23" customFormat="1" x14ac:dyDescent="0.2">
      <c r="A88" s="5"/>
      <c r="B88" s="5"/>
      <c r="C88" s="5"/>
      <c r="L88" s="45"/>
      <c r="M88" s="45"/>
      <c r="N88" s="47"/>
      <c r="O88" s="47"/>
      <c r="P88" s="47"/>
      <c r="Q88" s="45"/>
      <c r="R88" s="47"/>
      <c r="S88" s="47"/>
      <c r="T88" s="47"/>
      <c r="U88" s="47"/>
      <c r="V88" s="47"/>
      <c r="W88" s="47"/>
      <c r="X88" s="47"/>
      <c r="Y88" s="47"/>
      <c r="Z88" s="47"/>
      <c r="AA88" s="47"/>
      <c r="AB88" s="47"/>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row>
    <row r="89" spans="1:171" s="23" customFormat="1" x14ac:dyDescent="0.2">
      <c r="A89" s="2"/>
      <c r="B89" s="72"/>
      <c r="C89" s="73"/>
      <c r="L89" s="45"/>
      <c r="M89" s="45"/>
      <c r="N89" s="47"/>
      <c r="O89" s="47"/>
      <c r="P89" s="47"/>
      <c r="Q89" s="45"/>
      <c r="R89" s="47"/>
      <c r="S89" s="47"/>
      <c r="T89" s="47"/>
      <c r="U89" s="47"/>
      <c r="V89" s="47"/>
      <c r="W89" s="47"/>
      <c r="X89" s="47"/>
      <c r="Y89" s="47"/>
      <c r="Z89" s="47"/>
      <c r="AA89" s="47"/>
      <c r="AB89" s="47"/>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row>
    <row r="90" spans="1:171" s="23" customFormat="1" x14ac:dyDescent="0.2">
      <c r="A90" s="6"/>
      <c r="B90" s="70"/>
      <c r="C90" s="5"/>
      <c r="D90" s="5"/>
      <c r="E90" s="74"/>
      <c r="F90" s="1"/>
      <c r="G90" s="5"/>
      <c r="H90" s="5"/>
      <c r="I90" s="5"/>
      <c r="J90" s="58"/>
      <c r="K90" s="1"/>
      <c r="L90" s="45"/>
      <c r="M90" s="45"/>
      <c r="N90" s="47"/>
      <c r="O90" s="47"/>
      <c r="P90" s="47"/>
      <c r="Q90" s="45"/>
      <c r="R90" s="47"/>
      <c r="S90" s="47"/>
      <c r="T90" s="47"/>
      <c r="U90" s="47"/>
      <c r="V90" s="47"/>
      <c r="W90" s="47"/>
      <c r="X90" s="47"/>
      <c r="Y90" s="47"/>
      <c r="Z90" s="47"/>
      <c r="AA90" s="47"/>
      <c r="AB90" s="47"/>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row>
    <row r="91" spans="1:171" s="23" customFormat="1" x14ac:dyDescent="0.2">
      <c r="A91" s="2"/>
      <c r="B91" s="70"/>
      <c r="C91" s="5"/>
      <c r="F91" s="5"/>
      <c r="G91" s="5"/>
      <c r="H91" s="5"/>
      <c r="I91" s="5"/>
      <c r="J91" s="5"/>
      <c r="K91" s="5"/>
      <c r="L91" s="45"/>
      <c r="M91" s="45"/>
      <c r="N91" s="47"/>
      <c r="O91" s="47"/>
      <c r="P91" s="47"/>
      <c r="Q91" s="45"/>
      <c r="R91" s="47"/>
      <c r="S91" s="47"/>
      <c r="T91" s="47"/>
      <c r="U91" s="47"/>
      <c r="V91" s="47"/>
      <c r="W91" s="47"/>
      <c r="X91" s="47"/>
      <c r="Y91" s="47"/>
      <c r="Z91" s="47"/>
      <c r="AA91" s="47"/>
      <c r="AB91" s="47"/>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row>
    <row r="92" spans="1:171" s="23" customFormat="1" x14ac:dyDescent="0.2">
      <c r="A92" s="5"/>
      <c r="B92" s="5"/>
      <c r="C92" s="5"/>
      <c r="F92" s="5"/>
      <c r="G92" s="5"/>
      <c r="H92" s="5"/>
      <c r="I92" s="5"/>
      <c r="J92" s="5"/>
      <c r="K92" s="5"/>
      <c r="L92" s="39"/>
      <c r="M92" s="41"/>
      <c r="N92" s="41"/>
      <c r="O92" s="41"/>
      <c r="P92" s="45"/>
      <c r="Q92" s="45"/>
      <c r="R92" s="47"/>
      <c r="S92" s="47"/>
      <c r="T92" s="47"/>
      <c r="U92" s="47"/>
      <c r="V92" s="47"/>
      <c r="W92" s="47"/>
      <c r="X92" s="47"/>
      <c r="Y92" s="47"/>
      <c r="Z92" s="47"/>
      <c r="AA92" s="47"/>
      <c r="AB92" s="47"/>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row>
    <row r="93" spans="1:171" s="23" customFormat="1" x14ac:dyDescent="0.2">
      <c r="A93" s="24"/>
      <c r="F93" s="5"/>
      <c r="G93" s="5"/>
      <c r="H93" s="5"/>
      <c r="I93" s="5"/>
      <c r="J93" s="75"/>
      <c r="K93" s="5"/>
      <c r="L93" s="39"/>
      <c r="M93" s="41"/>
      <c r="N93" s="41"/>
      <c r="O93" s="41"/>
      <c r="P93" s="45"/>
      <c r="Q93" s="45"/>
      <c r="R93" s="47"/>
      <c r="S93" s="47"/>
      <c r="T93" s="47"/>
      <c r="U93" s="47"/>
      <c r="V93" s="47"/>
      <c r="W93" s="47"/>
      <c r="X93" s="47"/>
      <c r="Y93" s="47"/>
      <c r="Z93" s="47"/>
      <c r="AA93" s="47"/>
      <c r="AB93" s="47"/>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row>
    <row r="94" spans="1:171" s="23" customFormat="1" x14ac:dyDescent="0.2">
      <c r="A94" s="6"/>
      <c r="D94" s="5"/>
      <c r="E94" s="5"/>
      <c r="F94" s="5"/>
      <c r="G94" s="5"/>
      <c r="H94" s="5"/>
      <c r="I94" s="5"/>
      <c r="J94" s="5"/>
      <c r="L94" s="39"/>
      <c r="M94" s="41"/>
      <c r="N94" s="41"/>
      <c r="O94" s="41"/>
      <c r="P94" s="45"/>
      <c r="Q94" s="45"/>
      <c r="R94" s="47"/>
      <c r="S94" s="47"/>
      <c r="T94" s="47"/>
      <c r="U94" s="47"/>
      <c r="V94" s="47"/>
      <c r="W94" s="47"/>
      <c r="X94" s="47"/>
      <c r="Y94" s="47"/>
      <c r="Z94" s="47"/>
      <c r="AA94" s="47"/>
      <c r="AB94" s="47"/>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row>
    <row r="95" spans="1:171" s="23" customFormat="1" x14ac:dyDescent="0.2">
      <c r="A95" s="24"/>
      <c r="B95" s="76"/>
      <c r="D95" s="77"/>
      <c r="E95" s="58"/>
      <c r="F95" s="5"/>
      <c r="G95" s="5"/>
      <c r="H95" s="5"/>
      <c r="I95" s="5"/>
      <c r="J95" s="22"/>
      <c r="M95" s="41"/>
      <c r="N95" s="39"/>
      <c r="O95" s="41"/>
      <c r="P95" s="41"/>
      <c r="Q95" s="41"/>
      <c r="R95" s="45"/>
      <c r="S95" s="45"/>
      <c r="T95" s="47"/>
      <c r="U95" s="47"/>
      <c r="V95" s="47"/>
      <c r="W95" s="47"/>
      <c r="X95" s="47"/>
      <c r="Y95" s="47"/>
      <c r="Z95" s="47"/>
      <c r="AA95" s="47"/>
      <c r="AB95" s="47"/>
      <c r="AC95" s="47"/>
      <c r="AD95" s="47"/>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row>
    <row r="96" spans="1:171" s="23" customFormat="1" x14ac:dyDescent="0.2">
      <c r="D96" s="77"/>
      <c r="E96" s="58"/>
      <c r="F96" s="5"/>
      <c r="G96" s="5"/>
      <c r="H96" s="5"/>
      <c r="J96" s="22"/>
      <c r="M96" s="41"/>
      <c r="N96" s="39"/>
      <c r="O96" s="41"/>
      <c r="P96" s="41"/>
      <c r="Q96" s="41"/>
      <c r="R96" s="45"/>
      <c r="S96" s="45"/>
      <c r="T96" s="47"/>
      <c r="U96" s="47"/>
      <c r="V96" s="47"/>
      <c r="W96" s="47"/>
      <c r="X96" s="47"/>
      <c r="Y96" s="47"/>
      <c r="Z96" s="47"/>
      <c r="AA96" s="47"/>
      <c r="AB96" s="47"/>
      <c r="AC96" s="47"/>
      <c r="AD96" s="47"/>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row>
    <row r="97" spans="1:185" s="23" customFormat="1" x14ac:dyDescent="0.2">
      <c r="A97" s="24"/>
      <c r="D97" s="5"/>
      <c r="E97" s="5"/>
      <c r="F97" s="5"/>
      <c r="G97" s="5"/>
      <c r="H97" s="5"/>
      <c r="J97" s="22"/>
      <c r="M97" s="41"/>
      <c r="N97" s="39"/>
      <c r="O97" s="41"/>
      <c r="P97" s="41"/>
      <c r="Q97" s="41"/>
      <c r="R97" s="45"/>
      <c r="S97" s="45"/>
      <c r="T97" s="47"/>
      <c r="U97" s="47"/>
      <c r="V97" s="47"/>
      <c r="W97" s="47"/>
      <c r="X97" s="47"/>
      <c r="Y97" s="47"/>
      <c r="Z97" s="47"/>
      <c r="AA97" s="47"/>
      <c r="AB97" s="47"/>
      <c r="AC97" s="47"/>
      <c r="AD97" s="47"/>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row>
    <row r="98" spans="1:185" s="23" customFormat="1" x14ac:dyDescent="0.2">
      <c r="A98" s="6"/>
      <c r="D98" s="5"/>
      <c r="E98" s="5"/>
      <c r="F98" s="5"/>
      <c r="G98" s="5"/>
      <c r="J98" s="5"/>
      <c r="K98" s="5"/>
      <c r="M98" s="41"/>
      <c r="N98" s="39"/>
      <c r="O98" s="41"/>
      <c r="P98" s="41"/>
      <c r="Q98" s="41"/>
      <c r="R98" s="45"/>
      <c r="S98" s="45"/>
      <c r="T98" s="47"/>
      <c r="U98" s="47"/>
      <c r="V98" s="47"/>
      <c r="W98" s="47"/>
      <c r="X98" s="47"/>
      <c r="Y98" s="47"/>
      <c r="Z98" s="47"/>
      <c r="AA98" s="47"/>
      <c r="AB98" s="47"/>
      <c r="AC98" s="47"/>
      <c r="AD98" s="47"/>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row>
    <row r="99" spans="1:185" s="23" customFormat="1" x14ac:dyDescent="0.2">
      <c r="A99" s="24"/>
      <c r="B99" s="76"/>
      <c r="D99" s="5"/>
      <c r="E99" s="5"/>
      <c r="F99" s="5"/>
      <c r="G99" s="5"/>
      <c r="J99" s="5"/>
      <c r="K99" s="5"/>
      <c r="M99" s="41"/>
      <c r="N99" s="39"/>
      <c r="O99" s="41"/>
      <c r="P99" s="41"/>
      <c r="Q99" s="41"/>
      <c r="R99" s="45"/>
      <c r="S99" s="45"/>
      <c r="T99" s="47"/>
      <c r="U99" s="47"/>
      <c r="V99" s="47"/>
      <c r="W99" s="47"/>
      <c r="X99" s="47"/>
      <c r="Y99" s="47"/>
      <c r="Z99" s="47"/>
      <c r="AA99" s="47"/>
      <c r="AB99" s="47"/>
      <c r="AC99" s="47"/>
      <c r="AD99" s="47"/>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row>
    <row r="100" spans="1:185" s="23" customFormat="1" x14ac:dyDescent="0.2">
      <c r="D100" s="5"/>
      <c r="E100" s="5"/>
      <c r="F100" s="5"/>
      <c r="G100" s="5"/>
      <c r="H100" s="5"/>
      <c r="I100" s="5"/>
      <c r="J100" s="5"/>
      <c r="K100" s="5"/>
      <c r="M100" s="41"/>
      <c r="N100" s="39"/>
      <c r="O100" s="41"/>
      <c r="P100" s="41"/>
      <c r="Q100" s="41"/>
      <c r="R100" s="45"/>
      <c r="S100" s="45"/>
      <c r="T100" s="47"/>
      <c r="U100" s="47"/>
      <c r="V100" s="47"/>
      <c r="W100" s="47"/>
      <c r="X100" s="47"/>
      <c r="Y100" s="47"/>
      <c r="Z100" s="47"/>
      <c r="AA100" s="47"/>
      <c r="AB100" s="47"/>
      <c r="AC100" s="47"/>
      <c r="AD100" s="47"/>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row>
    <row r="101" spans="1:185" s="23" customFormat="1" x14ac:dyDescent="0.2">
      <c r="A101" s="2"/>
      <c r="C101" s="5"/>
      <c r="D101" s="5"/>
      <c r="E101" s="5"/>
      <c r="F101" s="5"/>
      <c r="G101" s="5"/>
      <c r="H101" s="5"/>
      <c r="I101" s="5"/>
      <c r="J101" s="5"/>
      <c r="K101" s="5"/>
      <c r="M101" s="41"/>
      <c r="N101" s="39"/>
      <c r="O101" s="41"/>
      <c r="P101" s="41"/>
      <c r="Q101" s="41"/>
      <c r="R101" s="45"/>
      <c r="S101" s="45"/>
      <c r="T101" s="47"/>
      <c r="U101" s="47"/>
      <c r="V101" s="47"/>
      <c r="W101" s="47"/>
      <c r="X101" s="47"/>
      <c r="Y101" s="47"/>
      <c r="Z101" s="47"/>
      <c r="AA101" s="47"/>
      <c r="AB101" s="47"/>
      <c r="AC101" s="47"/>
      <c r="AD101" s="47"/>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5"/>
      <c r="FQ101" s="5"/>
      <c r="FR101" s="5"/>
      <c r="FS101" s="5"/>
      <c r="FT101" s="5"/>
      <c r="FU101" s="5"/>
      <c r="FV101" s="5"/>
      <c r="FW101" s="5"/>
      <c r="FX101" s="5"/>
      <c r="FY101" s="5"/>
      <c r="FZ101" s="5"/>
      <c r="GA101" s="5"/>
      <c r="GB101" s="5"/>
      <c r="GC101" s="5"/>
    </row>
    <row r="102" spans="1:185" s="23" customFormat="1" x14ac:dyDescent="0.2">
      <c r="A102" s="6"/>
      <c r="C102" s="5"/>
      <c r="D102" s="5"/>
      <c r="E102" s="5"/>
      <c r="F102" s="5"/>
      <c r="G102" s="5"/>
      <c r="H102" s="5"/>
      <c r="I102" s="5"/>
      <c r="J102" s="5"/>
      <c r="K102" s="5"/>
      <c r="M102" s="41"/>
      <c r="N102" s="39"/>
      <c r="O102" s="41"/>
      <c r="P102" s="41"/>
      <c r="Q102" s="41"/>
      <c r="R102" s="45"/>
      <c r="S102" s="45"/>
      <c r="T102" s="47"/>
      <c r="U102" s="47"/>
      <c r="V102" s="47"/>
      <c r="W102" s="47"/>
      <c r="X102" s="47"/>
      <c r="Y102" s="47"/>
      <c r="Z102" s="47"/>
      <c r="AA102" s="47"/>
      <c r="AB102" s="47"/>
      <c r="AC102" s="47"/>
      <c r="AD102" s="47"/>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5"/>
      <c r="FQ102" s="5"/>
      <c r="FR102" s="5"/>
      <c r="FS102" s="5"/>
      <c r="FT102" s="5"/>
      <c r="FU102" s="5"/>
      <c r="FV102" s="5"/>
      <c r="FW102" s="5"/>
      <c r="FX102" s="5"/>
      <c r="FY102" s="5"/>
      <c r="FZ102" s="5"/>
      <c r="GA102" s="5"/>
      <c r="GB102" s="5"/>
      <c r="GC102" s="5"/>
    </row>
    <row r="103" spans="1:185" s="23" customFormat="1" x14ac:dyDescent="0.2">
      <c r="A103" s="2"/>
      <c r="B103" s="76"/>
      <c r="C103" s="5"/>
      <c r="I103" s="5"/>
      <c r="J103" s="5"/>
      <c r="K103" s="5"/>
      <c r="M103" s="41"/>
      <c r="N103" s="39"/>
      <c r="O103" s="41"/>
      <c r="P103" s="41"/>
      <c r="Q103" s="41"/>
      <c r="R103" s="45"/>
      <c r="S103" s="45"/>
      <c r="T103" s="47"/>
      <c r="U103" s="47"/>
      <c r="V103" s="47"/>
      <c r="W103" s="47"/>
      <c r="X103" s="47"/>
      <c r="Y103" s="47"/>
      <c r="Z103" s="47"/>
      <c r="AA103" s="47"/>
      <c r="AB103" s="47"/>
      <c r="AC103" s="47"/>
      <c r="AD103" s="47"/>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5"/>
      <c r="FQ103" s="5"/>
      <c r="FR103" s="5"/>
      <c r="FS103" s="5"/>
      <c r="FT103" s="5"/>
      <c r="FU103" s="5"/>
      <c r="FV103" s="5"/>
      <c r="FW103" s="5"/>
      <c r="FX103" s="5"/>
      <c r="FY103" s="5"/>
      <c r="FZ103" s="5"/>
      <c r="GA103" s="5"/>
      <c r="GB103" s="5"/>
      <c r="GC103" s="5"/>
    </row>
    <row r="104" spans="1:185" s="23" customFormat="1" x14ac:dyDescent="0.2">
      <c r="A104" s="5"/>
      <c r="C104" s="5"/>
      <c r="I104" s="5"/>
      <c r="J104" s="5"/>
      <c r="K104" s="5"/>
      <c r="M104" s="41"/>
      <c r="N104" s="39"/>
      <c r="O104" s="41"/>
      <c r="P104" s="41"/>
      <c r="Q104" s="41"/>
      <c r="R104" s="45"/>
      <c r="S104" s="45"/>
      <c r="T104" s="47"/>
      <c r="U104" s="47"/>
      <c r="V104" s="47"/>
      <c r="W104" s="47"/>
      <c r="X104" s="47"/>
      <c r="Y104" s="47"/>
      <c r="Z104" s="47"/>
      <c r="AA104" s="47"/>
      <c r="AB104" s="47"/>
      <c r="AC104" s="47"/>
      <c r="AD104" s="47"/>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5"/>
      <c r="FQ104" s="5"/>
      <c r="FR104" s="5"/>
      <c r="FS104" s="5"/>
      <c r="FT104" s="5"/>
      <c r="FU104" s="5"/>
      <c r="FV104" s="5"/>
      <c r="FW104" s="5"/>
      <c r="FX104" s="5"/>
      <c r="FY104" s="5"/>
      <c r="FZ104" s="5"/>
      <c r="GA104" s="5"/>
      <c r="GB104" s="5"/>
      <c r="GC104" s="5"/>
    </row>
    <row r="105" spans="1:185" s="23" customFormat="1" x14ac:dyDescent="0.2">
      <c r="A105" s="2"/>
      <c r="C105" s="5"/>
      <c r="I105" s="5"/>
      <c r="J105" s="5"/>
      <c r="K105" s="5"/>
      <c r="M105" s="41"/>
      <c r="N105" s="39"/>
      <c r="O105" s="41"/>
      <c r="P105" s="41"/>
      <c r="Q105" s="41"/>
      <c r="R105" s="45"/>
      <c r="S105" s="45"/>
      <c r="T105" s="47"/>
      <c r="U105" s="47"/>
      <c r="V105" s="47"/>
      <c r="W105" s="47"/>
      <c r="X105" s="47"/>
      <c r="Y105" s="47"/>
      <c r="Z105" s="47"/>
      <c r="AA105" s="47"/>
      <c r="AB105" s="47"/>
      <c r="AC105" s="47"/>
      <c r="AD105" s="47"/>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5"/>
      <c r="FQ105" s="5"/>
      <c r="FR105" s="5"/>
      <c r="FS105" s="5"/>
      <c r="FT105" s="5"/>
      <c r="FU105" s="5"/>
      <c r="FV105" s="5"/>
      <c r="FW105" s="5"/>
      <c r="FX105" s="5"/>
      <c r="FY105" s="5"/>
      <c r="FZ105" s="5"/>
      <c r="GA105" s="5"/>
      <c r="GB105" s="5"/>
      <c r="GC105" s="5"/>
    </row>
    <row r="109" spans="1:185" s="23" customFormat="1" x14ac:dyDescent="0.2">
      <c r="M109" s="41"/>
      <c r="N109" s="39"/>
      <c r="O109" s="41"/>
      <c r="P109" s="41"/>
      <c r="Q109" s="41"/>
      <c r="R109" s="45"/>
      <c r="S109" s="45"/>
      <c r="T109" s="47"/>
      <c r="U109" s="47"/>
      <c r="V109" s="47"/>
      <c r="W109" s="47"/>
      <c r="X109" s="47"/>
      <c r="Y109" s="47"/>
      <c r="Z109" s="47"/>
      <c r="AA109" s="47"/>
      <c r="AB109" s="47"/>
      <c r="AC109" s="47"/>
      <c r="AD109" s="47"/>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5"/>
      <c r="FQ109" s="5"/>
      <c r="FR109" s="5"/>
      <c r="FS109" s="5"/>
      <c r="FT109" s="5"/>
      <c r="FU109" s="5"/>
      <c r="FV109" s="5"/>
      <c r="FW109" s="5"/>
      <c r="FX109" s="5"/>
      <c r="FY109" s="5"/>
      <c r="FZ109" s="5"/>
      <c r="GA109" s="5"/>
      <c r="GB109" s="5"/>
      <c r="GC109" s="5"/>
    </row>
    <row r="110" spans="1:185" s="23" customFormat="1" x14ac:dyDescent="0.2">
      <c r="A110" s="78" t="s">
        <v>83</v>
      </c>
      <c r="B110" s="79"/>
      <c r="C110" s="79"/>
      <c r="D110" s="79"/>
      <c r="E110" s="79"/>
      <c r="F110" s="79"/>
      <c r="G110" s="80"/>
      <c r="H110" s="80"/>
      <c r="I110" s="80"/>
      <c r="J110" s="80"/>
      <c r="K110" s="81"/>
      <c r="M110" s="41"/>
      <c r="N110" s="39"/>
      <c r="O110" s="41"/>
      <c r="P110" s="41"/>
      <c r="Q110" s="41"/>
      <c r="R110" s="45"/>
      <c r="S110" s="45"/>
      <c r="T110" s="47"/>
      <c r="U110" s="47"/>
      <c r="V110" s="47"/>
      <c r="W110" s="47"/>
      <c r="X110" s="47"/>
      <c r="Y110" s="47"/>
      <c r="Z110" s="47"/>
      <c r="AA110" s="47"/>
      <c r="AB110" s="47"/>
      <c r="AC110" s="47"/>
      <c r="AD110" s="47"/>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5"/>
      <c r="FQ110" s="5"/>
      <c r="FR110" s="5"/>
      <c r="FS110" s="5"/>
      <c r="FT110" s="5"/>
      <c r="FU110" s="5"/>
      <c r="FV110" s="5"/>
      <c r="FW110" s="5"/>
      <c r="FX110" s="5"/>
      <c r="FY110" s="5"/>
      <c r="FZ110" s="5"/>
      <c r="GA110" s="5"/>
      <c r="GB110" s="5"/>
      <c r="GC110" s="5"/>
    </row>
    <row r="111" spans="1:185" s="23" customFormat="1" x14ac:dyDescent="0.2">
      <c r="A111" s="82"/>
      <c r="B111" s="82"/>
      <c r="C111" s="82"/>
      <c r="D111" s="83"/>
      <c r="E111" s="83"/>
      <c r="F111" s="84" t="s">
        <v>84</v>
      </c>
      <c r="G111" s="85" t="s">
        <v>85</v>
      </c>
      <c r="H111" s="86"/>
      <c r="I111" s="87"/>
      <c r="J111" s="87"/>
      <c r="K111" s="88"/>
      <c r="M111" s="41"/>
      <c r="N111" s="39"/>
      <c r="O111" s="41"/>
      <c r="P111" s="41"/>
      <c r="Q111" s="41"/>
      <c r="R111" s="45"/>
      <c r="S111" s="45"/>
      <c r="T111" s="47"/>
      <c r="U111" s="47"/>
      <c r="V111" s="47"/>
      <c r="W111" s="47"/>
      <c r="X111" s="47"/>
      <c r="Y111" s="47"/>
      <c r="Z111" s="47"/>
      <c r="AA111" s="47"/>
      <c r="AB111" s="47"/>
      <c r="AC111" s="47"/>
      <c r="AD111" s="47"/>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5"/>
      <c r="FQ111" s="5"/>
      <c r="FR111" s="5"/>
      <c r="FS111" s="5"/>
      <c r="FT111" s="5"/>
      <c r="FU111" s="5"/>
      <c r="FV111" s="5"/>
      <c r="FW111" s="5"/>
      <c r="FX111" s="5"/>
      <c r="FY111" s="5"/>
      <c r="FZ111" s="5"/>
      <c r="GA111" s="5"/>
      <c r="GB111" s="5"/>
      <c r="GC111" s="5"/>
    </row>
  </sheetData>
  <mergeCells count="3">
    <mergeCell ref="B13:D13"/>
    <mergeCell ref="B49:J50"/>
    <mergeCell ref="B54:J55"/>
  </mergeCells>
  <hyperlinks>
    <hyperlink ref="B13" r:id="rId1" display=" (NASA TM X-73305, 1975)" xr:uid="{DAF622A9-3D80-4082-9954-FAE370203558}"/>
    <hyperlink ref="G59" r:id="rId2" xr:uid="{9BCD1900-13BA-47E0-BD5D-5422A27A2825}"/>
    <hyperlink ref="G111" r:id="rId3" xr:uid="{AD2D5ED5-672A-448B-B409-0EF371744B17}"/>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2017-08-27T15:32:01Z</dcterms:modified>
  <cp:category>Engineering Spreadsheets</cp:category>
</cp:coreProperties>
</file>