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Analysis!$A$8:$K$60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C29" i="31" l="1"/>
  <c r="B29" i="31"/>
  <c r="C32" i="31" l="1"/>
  <c r="C28" i="31"/>
  <c r="C31" i="31" s="1"/>
  <c r="AB21" i="31"/>
  <c r="AB22" i="31"/>
  <c r="AB23" i="31"/>
  <c r="AB24" i="31"/>
  <c r="AB25" i="31"/>
  <c r="Y25" i="31" s="1"/>
  <c r="AB26" i="31"/>
  <c r="AB27" i="31"/>
  <c r="Y27" i="31" s="1"/>
  <c r="AB28" i="31"/>
  <c r="AB29" i="31"/>
  <c r="Y29" i="31" s="1"/>
  <c r="AE29" i="31"/>
  <c r="AB30" i="31"/>
  <c r="AB31" i="31"/>
  <c r="AB32" i="31"/>
  <c r="AB33" i="31"/>
  <c r="AB34" i="31"/>
  <c r="Y34" i="31" s="1"/>
  <c r="Z34" i="31" s="1"/>
  <c r="AB35" i="31"/>
  <c r="AB36" i="31"/>
  <c r="Y36" i="31" s="1"/>
  <c r="AB37" i="31"/>
  <c r="AB38" i="31"/>
  <c r="AB39" i="31"/>
  <c r="Y39" i="31" s="1"/>
  <c r="AB40" i="31"/>
  <c r="B32" i="31"/>
  <c r="B28" i="31"/>
  <c r="Y30" i="31" l="1"/>
  <c r="Z30" i="31" s="1"/>
  <c r="Y22" i="31"/>
  <c r="Y35" i="31"/>
  <c r="Y23" i="31"/>
  <c r="Z23" i="31" s="1"/>
  <c r="Y38" i="31"/>
  <c r="Z38" i="31" s="1"/>
  <c r="Y28" i="31"/>
  <c r="Z28" i="31" s="1"/>
  <c r="Y33" i="31"/>
  <c r="Y26" i="31"/>
  <c r="Z26" i="31" s="1"/>
  <c r="AD29" i="31"/>
  <c r="AD31" i="31" s="1"/>
  <c r="V34" i="31" s="1"/>
  <c r="W34" i="31" s="1"/>
  <c r="Y32" i="31"/>
  <c r="Z32" i="31" s="1"/>
  <c r="Y40" i="31"/>
  <c r="Z40" i="31" s="1"/>
  <c r="Y24" i="31"/>
  <c r="Y37" i="31"/>
  <c r="Z37" i="31" s="1"/>
  <c r="Y31" i="31"/>
  <c r="Z31" i="31" s="1"/>
  <c r="Z27" i="31"/>
  <c r="Z39" i="31"/>
  <c r="Z29" i="31"/>
  <c r="Z35" i="31"/>
  <c r="Z22" i="31"/>
  <c r="Z36" i="31"/>
  <c r="Z24" i="31"/>
  <c r="Z25" i="31"/>
  <c r="Z33" i="31"/>
  <c r="AB41" i="31"/>
  <c r="Y41" i="31" s="1"/>
  <c r="B31" i="31"/>
  <c r="V28" i="31" l="1"/>
  <c r="W28" i="31" s="1"/>
  <c r="X28" i="31" s="1"/>
  <c r="V35" i="31"/>
  <c r="W35" i="31" s="1"/>
  <c r="V31" i="31"/>
  <c r="V33" i="31"/>
  <c r="W33" i="31" s="1"/>
  <c r="X33" i="31" s="1"/>
  <c r="V22" i="31"/>
  <c r="W22" i="31" s="1"/>
  <c r="V38" i="31"/>
  <c r="W38" i="31" s="1"/>
  <c r="X38" i="31" s="1"/>
  <c r="V29" i="31"/>
  <c r="W29" i="31" s="1"/>
  <c r="X29" i="31" s="1"/>
  <c r="V24" i="31"/>
  <c r="W24" i="31" s="1"/>
  <c r="V37" i="31"/>
  <c r="W37" i="31" s="1"/>
  <c r="X37" i="31" s="1"/>
  <c r="V30" i="31"/>
  <c r="V39" i="31"/>
  <c r="W39" i="31" s="1"/>
  <c r="V36" i="31"/>
  <c r="V32" i="31"/>
  <c r="W32" i="31" s="1"/>
  <c r="V26" i="31"/>
  <c r="W26" i="31" s="1"/>
  <c r="X26" i="31" s="1"/>
  <c r="V40" i="31"/>
  <c r="W40" i="31" s="1"/>
  <c r="V27" i="31"/>
  <c r="W27" i="31" s="1"/>
  <c r="X27" i="31" s="1"/>
  <c r="V25" i="31"/>
  <c r="W25" i="31" s="1"/>
  <c r="X25" i="31" s="1"/>
  <c r="V23" i="31"/>
  <c r="W23" i="31" s="1"/>
  <c r="W31" i="31"/>
  <c r="X31" i="31" s="1"/>
  <c r="Z41" i="31"/>
  <c r="V41" i="31" s="1"/>
  <c r="X35" i="31"/>
  <c r="X34" i="31"/>
  <c r="W30" i="31"/>
  <c r="X30" i="31" s="1"/>
  <c r="X39" i="31"/>
  <c r="W36" i="31"/>
  <c r="X36" i="31" s="1"/>
  <c r="X24" i="31" l="1"/>
  <c r="X22" i="31"/>
  <c r="X40" i="31"/>
  <c r="X32" i="31"/>
  <c r="X23" i="31"/>
  <c r="W41" i="31"/>
  <c r="X41" i="31" s="1"/>
  <c r="AF24" i="31" s="1"/>
  <c r="AE26" i="31" l="1"/>
  <c r="AF26" i="31"/>
  <c r="AE22" i="31" s="1"/>
  <c r="AF31" i="31"/>
  <c r="AF22" i="31" l="1"/>
  <c r="AF27" i="31"/>
  <c r="K41" i="31"/>
  <c r="B12" i="31"/>
  <c r="J41" i="3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<sst xmlns="http://schemas.openxmlformats.org/spreadsheetml/2006/main" count="97" uniqueCount="67">
  <si>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</si>
  <si>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</si>
  <si>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</si>
  <si>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</si>
  <si>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</si>
  <si>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</si>
  <si>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</si>
  <si>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</si>
  <si>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</si>
  <si>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</si>
  <si>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</si>
  <si>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</si>
  <si>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</si>
  <si>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</si>
  <si>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</si>
  <si>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</si>
  <si>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</si>
  <si>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</si>
  <si>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</si>
  <si>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</si>
  <si>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</si>
  <si>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</si>
  <si>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</si>
  <si>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</si>
  <si>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</si>
  <si>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</si>
  <si>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</si>
  <si>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</si>
  <si>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</si>
  <si>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</si>
  <si>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</si>
  <si>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</si>
  <si>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</si>
  <si>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</si>
  <si>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AA-SM-512</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</si>
  <si>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</si>
  <si>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</si>
  <si>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</si>
  <si>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</si>
  <si>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</si>
  <si>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</si>
  <si>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</si>
  <si>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</si>
  <si>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</si>
  <si>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</si>
  <si>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</si>
  <si>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</si>
  <si>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</si>
  <si>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www.abbottaerospace.com/library/xl-viking</t>
  </si>
  <si>
    <t>APPROXIMATE STRENGTH OF BRAZED JOINTS</t>
  </si>
  <si>
    <t>m=</t>
  </si>
  <si>
    <t>B =</t>
  </si>
  <si>
    <t>A =</t>
  </si>
  <si>
    <t>Parent Material Properties</t>
  </si>
  <si>
    <t>Ftu =</t>
  </si>
  <si>
    <t>Fsu =</t>
  </si>
  <si>
    <t>psi</t>
  </si>
  <si>
    <t>σ =</t>
  </si>
  <si>
    <t>τ =</t>
  </si>
  <si>
    <t>Applied Stresses</t>
  </si>
  <si>
    <t>(NASA 20120008193, 2012)</t>
  </si>
  <si>
    <t>(NASA 20120008328, 2012)</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</si>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</sst>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E+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i/>
      <u/>
      <sz val="10"/>
      <color theme="10"/>
      <name val="Calibri"/>
      <family val="2"/>
    </font>
    <font>
      <sz val="10"/>
      <color indexed="12"/>
      <name val="Calibri"/>
      <family val="2"/>
      <scheme val="minor"/>
    </font>
    <font>
      <sz val="10"/>
      <color rgb="FF0000FF"/>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21" fillId="0" borderId="0" applyNumberFormat="0" applyFill="0" applyBorder="0" applyAlignment="0" applyProtection="0"/>
  </cellStyleXfs>
  <cellXfs count="12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4"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5" fillId="0" borderId="0" xfId="2" applyFont="1"/>
    <xf numFmtId="0" fontId="16" fillId="0" borderId="0" xfId="0" applyFont="1" applyProtection="1">
      <protection locked="0"/>
    </xf>
    <xf numFmtId="0" fontId="17" fillId="0" borderId="0" xfId="0" applyFont="1" applyFill="1" applyAlignment="1" applyProtection="1">
      <alignment horizontal="center"/>
      <protection locked="0"/>
    </xf>
    <xf numFmtId="0" fontId="16" fillId="0" borderId="0" xfId="2" applyFont="1"/>
    <xf numFmtId="0" fontId="17" fillId="0" borderId="0" xfId="2" applyFont="1"/>
    <xf numFmtId="0" fontId="16" fillId="0" borderId="0" xfId="1" applyFont="1"/>
    <xf numFmtId="0" fontId="16" fillId="0" borderId="0" xfId="2" applyFont="1" applyAlignment="1">
      <alignment horizontal="right"/>
    </xf>
    <xf numFmtId="0" fontId="16" fillId="0" borderId="0" xfId="0" applyFont="1"/>
    <xf numFmtId="2" fontId="16" fillId="0" borderId="0" xfId="2" applyNumberFormat="1" applyFont="1"/>
    <xf numFmtId="0" fontId="16" fillId="0" borderId="0" xfId="0" applyFont="1" applyAlignment="1">
      <alignment horizontal="right"/>
    </xf>
    <xf numFmtId="0" fontId="17" fillId="0" borderId="0" xfId="2" applyFont="1" applyAlignment="1">
      <alignment horizontal="center"/>
    </xf>
    <xf numFmtId="0" fontId="16" fillId="0" borderId="0" xfId="2" applyFont="1" applyAlignment="1">
      <alignment horizontal="center"/>
    </xf>
    <xf numFmtId="165" fontId="16" fillId="0" borderId="0" xfId="2" applyNumberFormat="1" applyFont="1" applyAlignment="1">
      <alignment horizontal="center"/>
    </xf>
    <xf numFmtId="0" fontId="16" fillId="0" borderId="0" xfId="2" applyFont="1" applyAlignment="1">
      <alignment horizontal="left"/>
    </xf>
    <xf numFmtId="1" fontId="16" fillId="0" borderId="0" xfId="0" applyNumberFormat="1" applyFont="1"/>
    <xf numFmtId="0" fontId="16" fillId="0" borderId="0" xfId="0" applyFont="1" applyAlignment="1">
      <alignment vertical="top"/>
    </xf>
    <xf numFmtId="165" fontId="16" fillId="0" borderId="0" xfId="2" applyNumberFormat="1" applyFont="1"/>
    <xf numFmtId="165" fontId="16" fillId="0" borderId="0" xfId="0" applyNumberFormat="1" applyFont="1"/>
    <xf numFmtId="0" fontId="16" fillId="0" borderId="0" xfId="2" applyFont="1" applyAlignment="1" applyProtection="1">
      <alignment horizontal="center"/>
    </xf>
    <xf numFmtId="165" fontId="16" fillId="0" borderId="0" xfId="0" applyNumberFormat="1" applyFont="1" applyAlignment="1">
      <alignment vertical="top"/>
    </xf>
    <xf numFmtId="165" fontId="16" fillId="0" borderId="0" xfId="2" quotePrefix="1" applyNumberFormat="1" applyFont="1" applyAlignment="1">
      <alignment horizontal="right"/>
    </xf>
    <xf numFmtId="0" fontId="17" fillId="0" borderId="0" xfId="2" applyFont="1" applyAlignment="1">
      <alignment horizontal="right"/>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8" fillId="0" borderId="0" xfId="4" applyFont="1" applyBorder="1" applyAlignment="1" applyProtection="1">
      <alignment horizontal="center"/>
      <protection locked="0"/>
    </xf>
    <xf numFmtId="0" fontId="3" fillId="0" borderId="0" xfId="1" applyFont="1" applyProtection="1"/>
    <xf numFmtId="0" fontId="3" fillId="0" borderId="0" xfId="1" applyFont="1" applyAlignment="1" applyProtection="1">
      <alignment horizontal="center"/>
    </xf>
    <xf numFmtId="1" fontId="3" fillId="0" borderId="0" xfId="1" applyNumberFormat="1" applyFont="1" applyAlignment="1" applyProtection="1">
      <alignment horizontal="center"/>
    </xf>
    <xf numFmtId="0" fontId="3" fillId="0" borderId="0" xfId="1" applyFont="1" applyBorder="1" applyProtection="1"/>
    <xf numFmtId="0" fontId="3" fillId="0" borderId="1" xfId="1" applyFont="1" applyBorder="1" applyProtection="1"/>
    <xf numFmtId="0" fontId="3" fillId="0" borderId="0" xfId="1" applyFont="1" applyProtection="1">
      <protection locked="0"/>
    </xf>
    <xf numFmtId="164" fontId="3" fillId="0" borderId="0" xfId="1" applyNumberFormat="1" applyFont="1" applyAlignment="1" applyProtection="1">
      <alignment horizontal="center"/>
    </xf>
    <xf numFmtId="2" fontId="5" fillId="0" borderId="0" xfId="2" applyNumberFormat="1" applyFont="1" applyFill="1" applyBorder="1" applyAlignment="1" applyProtection="1">
      <alignment horizontal="center"/>
      <protection locked="0"/>
    </xf>
    <xf numFmtId="0" fontId="3" fillId="0" borderId="0" xfId="2" applyFont="1" applyFill="1" applyAlignment="1" applyProtection="1">
      <alignment horizontal="right"/>
      <protection locked="0"/>
    </xf>
    <xf numFmtId="0" fontId="5" fillId="0" borderId="0" xfId="1" applyFont="1" applyAlignment="1" applyProtection="1">
      <alignment horizontal="center"/>
      <protection locked="0"/>
    </xf>
    <xf numFmtId="0" fontId="3" fillId="0" borderId="0" xfId="1" applyFont="1" applyAlignment="1" applyProtection="1">
      <alignment horizontal="center"/>
      <protection locked="0"/>
    </xf>
    <xf numFmtId="0" fontId="3" fillId="0" borderId="0" xfId="2" applyFont="1" applyAlignment="1" applyProtection="1">
      <alignment vertical="center"/>
      <protection locked="0"/>
    </xf>
    <xf numFmtId="2" fontId="3" fillId="0" borderId="0" xfId="2" applyNumberFormat="1" applyFont="1" applyFill="1" applyBorder="1" applyAlignment="1" applyProtection="1">
      <alignment horizontal="right"/>
      <protection locked="0"/>
    </xf>
    <xf numFmtId="167" fontId="3" fillId="0" borderId="0" xfId="2" applyNumberFormat="1" applyFont="1" applyFill="1" applyBorder="1" applyAlignment="1" applyProtection="1">
      <alignment horizontal="right"/>
      <protection locked="0"/>
    </xf>
    <xf numFmtId="0" fontId="3" fillId="0" borderId="0" xfId="2" applyFont="1" applyFill="1" applyProtection="1">
      <protection locked="0"/>
    </xf>
    <xf numFmtId="0" fontId="3" fillId="0" borderId="0" xfId="1" applyFont="1" applyAlignment="1" applyProtection="1">
      <alignment horizontal="right"/>
    </xf>
    <xf numFmtId="0" fontId="3" fillId="0" borderId="0" xfId="2" applyFont="1" applyFill="1" applyBorder="1" applyAlignment="1" applyProtection="1">
      <alignment horizontal="left"/>
      <protection locked="0"/>
    </xf>
    <xf numFmtId="1" fontId="3" fillId="0" borderId="0" xfId="2" applyNumberFormat="1" applyFont="1" applyFill="1" applyBorder="1" applyAlignment="1" applyProtection="1">
      <alignment horizontal="right"/>
      <protection locked="0"/>
    </xf>
    <xf numFmtId="1" fontId="3" fillId="0" borderId="0" xfId="1" applyNumberFormat="1" applyFont="1" applyProtection="1"/>
    <xf numFmtId="2" fontId="3" fillId="0" borderId="0" xfId="1" applyNumberFormat="1" applyFont="1" applyProtection="1"/>
    <xf numFmtId="0" fontId="3" fillId="0" borderId="0" xfId="2" applyFont="1" applyFill="1" applyBorder="1" applyProtection="1">
      <protection locked="0"/>
    </xf>
    <xf numFmtId="0" fontId="3" fillId="0" borderId="0" xfId="1" applyFont="1" applyAlignment="1" applyProtection="1">
      <alignment horizontal="right"/>
      <protection locked="0"/>
    </xf>
    <xf numFmtId="1" fontId="19" fillId="0" borderId="0" xfId="2" applyNumberFormat="1" applyFont="1" applyFill="1" applyBorder="1" applyAlignment="1" applyProtection="1">
      <alignment horizontal="right"/>
      <protection locked="0"/>
    </xf>
    <xf numFmtId="0" fontId="3" fillId="0" borderId="0" xfId="2" applyFont="1" applyBorder="1" applyProtection="1">
      <protection locked="0"/>
    </xf>
    <xf numFmtId="0" fontId="5" fillId="0" borderId="0" xfId="2" applyFont="1" applyProtection="1">
      <protection locked="0"/>
    </xf>
    <xf numFmtId="0" fontId="16" fillId="0" borderId="0" xfId="1" applyFont="1" applyAlignment="1">
      <alignment horizontal="right"/>
    </xf>
    <xf numFmtId="0" fontId="20" fillId="0" borderId="0" xfId="2" applyFont="1"/>
    <xf numFmtId="0" fontId="22" fillId="0" borderId="0" xfId="7" applyFont="1" applyBorder="1" applyAlignment="1" applyProtection="1">
      <alignment horizontal="center"/>
    </xf>
    <xf numFmtId="0" fontId="21"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22" fillId="0" borderId="0" xfId="7" applyFont="1" applyAlignment="1">
      <alignment horizontal="left"/>
    </xf>
    <xf numFmtId="0" fontId="11"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83392940832096"/>
          <c:y val="3.6985958592761908E-2"/>
          <c:w val="0.76069081380195136"/>
          <c:h val="0.79109427474238792"/>
        </c:manualLayout>
      </c:layout>
      <c:scatterChart>
        <c:scatterStyle val="lineMarker"/>
        <c:varyColors val="0"/>
        <c:ser>
          <c:idx val="0"/>
          <c:order val="0"/>
          <c:spPr>
            <a:ln w="12700">
              <a:solidFill>
                <a:schemeClr val="tx1"/>
              </a:solidFill>
            </a:ln>
          </c:spPr>
          <c:marker>
            <c:symbol val="none"/>
          </c:marker>
          <c:xVal>
            <c:numRef>
              <c:f>Analysis!$AA$21:$AA$41</c:f>
              <c:numCache>
                <c:formatCode>0.000</c:formatCode>
                <c:ptCount val="21"/>
                <c:pt idx="0">
                  <c:v>0</c:v>
                </c:pt>
                <c:pt idx="1">
                  <c:v>0.05</c:v>
                </c:pt>
                <c:pt idx="2">
                  <c:v>0.1</c:v>
                </c:pt>
                <c:pt idx="3">
                  <c:v>0.15</c:v>
                </c:pt>
                <c:pt idx="4">
                  <c:v>0.2</c:v>
                </c:pt>
                <c:pt idx="5">
                  <c:v>0.25</c:v>
                </c:pt>
                <c:pt idx="6">
                  <c:v>0.3</c:v>
                </c:pt>
                <c:pt idx="7">
                  <c:v>0.35</c:v>
                </c:pt>
                <c:pt idx="8">
                  <c:v>0.4</c:v>
                </c:pt>
                <c:pt idx="9">
                  <c:v>0.45</c:v>
                </c:pt>
                <c:pt idx="10">
                  <c:v>0.55000000000000004</c:v>
                </c:pt>
                <c:pt idx="11">
                  <c:v>0.6</c:v>
                </c:pt>
                <c:pt idx="12">
                  <c:v>0.75</c:v>
                </c:pt>
                <c:pt idx="13">
                  <c:v>0.8</c:v>
                </c:pt>
                <c:pt idx="14">
                  <c:v>0.85</c:v>
                </c:pt>
                <c:pt idx="15">
                  <c:v>0.9</c:v>
                </c:pt>
                <c:pt idx="16">
                  <c:v>0.95</c:v>
                </c:pt>
                <c:pt idx="17">
                  <c:v>0.97</c:v>
                </c:pt>
                <c:pt idx="18">
                  <c:v>0.98</c:v>
                </c:pt>
                <c:pt idx="19">
                  <c:v>0.99</c:v>
                </c:pt>
                <c:pt idx="20">
                  <c:v>1</c:v>
                </c:pt>
              </c:numCache>
            </c:numRef>
          </c:xVal>
          <c:yVal>
            <c:numRef>
              <c:f>Analysis!$AB$21:$AB$41</c:f>
              <c:numCache>
                <c:formatCode>0.000</c:formatCode>
                <c:ptCount val="21"/>
                <c:pt idx="0">
                  <c:v>1</c:v>
                </c:pt>
                <c:pt idx="1">
                  <c:v>0.95</c:v>
                </c:pt>
                <c:pt idx="2">
                  <c:v>0.9</c:v>
                </c:pt>
                <c:pt idx="3">
                  <c:v>0.85</c:v>
                </c:pt>
                <c:pt idx="4">
                  <c:v>0.8</c:v>
                </c:pt>
                <c:pt idx="5">
                  <c:v>0.75</c:v>
                </c:pt>
                <c:pt idx="6">
                  <c:v>0.7</c:v>
                </c:pt>
                <c:pt idx="7">
                  <c:v>0.65</c:v>
                </c:pt>
                <c:pt idx="8">
                  <c:v>0.6</c:v>
                </c:pt>
                <c:pt idx="9">
                  <c:v>0.55000000000000004</c:v>
                </c:pt>
                <c:pt idx="10">
                  <c:v>0.44999999999999996</c:v>
                </c:pt>
                <c:pt idx="11">
                  <c:v>0.4</c:v>
                </c:pt>
                <c:pt idx="12">
                  <c:v>0.25</c:v>
                </c:pt>
                <c:pt idx="13">
                  <c:v>0.19999999999999996</c:v>
                </c:pt>
                <c:pt idx="14">
                  <c:v>0.15000000000000002</c:v>
                </c:pt>
                <c:pt idx="15">
                  <c:v>9.9999999999999978E-2</c:v>
                </c:pt>
                <c:pt idx="16">
                  <c:v>5.0000000000000044E-2</c:v>
                </c:pt>
                <c:pt idx="17">
                  <c:v>3.0000000000000027E-2</c:v>
                </c:pt>
                <c:pt idx="18">
                  <c:v>2.0000000000000018E-2</c:v>
                </c:pt>
                <c:pt idx="19">
                  <c:v>1.0000000000000009E-2</c:v>
                </c:pt>
                <c:pt idx="20">
                  <c:v>0</c:v>
                </c:pt>
              </c:numCache>
            </c:numRef>
          </c:yVal>
          <c:smooth val="1"/>
          <c:extLst>
            <c:ext xmlns:c16="http://schemas.microsoft.com/office/drawing/2014/chart" uri="{C3380CC4-5D6E-409C-BE32-E72D297353CC}">
              <c16:uniqueId val="{00000000-F7AB-4BC4-AD30-05E03BD2FBAC}"/>
            </c:ext>
          </c:extLst>
        </c:ser>
        <c:ser>
          <c:idx val="1"/>
          <c:order val="1"/>
          <c:marker>
            <c:symbol val="x"/>
            <c:size val="7"/>
            <c:spPr>
              <a:noFill/>
              <a:ln w="19050">
                <a:solidFill>
                  <a:schemeClr val="tx1"/>
                </a:solidFill>
              </a:ln>
            </c:spPr>
          </c:marker>
          <c:xVal>
            <c:numRef>
              <c:f>Analysis!$AD$29</c:f>
              <c:numCache>
                <c:formatCode>0.00</c:formatCode>
                <c:ptCount val="1"/>
                <c:pt idx="0">
                  <c:v>0.2</c:v>
                </c:pt>
              </c:numCache>
            </c:numRef>
          </c:xVal>
          <c:yVal>
            <c:numRef>
              <c:f>Analysis!$AE$29</c:f>
              <c:numCache>
                <c:formatCode>0.00</c:formatCode>
                <c:ptCount val="1"/>
                <c:pt idx="0">
                  <c:v>0.21428571428571427</c:v>
                </c:pt>
              </c:numCache>
            </c:numRef>
          </c:yVal>
          <c:smooth val="0"/>
          <c:extLst>
            <c:ext xmlns:c16="http://schemas.microsoft.com/office/drawing/2014/chart" uri="{C3380CC4-5D6E-409C-BE32-E72D297353CC}">
              <c16:uniqueId val="{00000001-F7AB-4BC4-AD30-05E03BD2FBAC}"/>
            </c:ext>
          </c:extLst>
        </c:ser>
        <c:ser>
          <c:idx val="2"/>
          <c:order val="2"/>
          <c:spPr>
            <a:ln w="15875">
              <a:solidFill>
                <a:sysClr val="windowText" lastClr="000000"/>
              </a:solidFill>
              <a:prstDash val="lgDash"/>
            </a:ln>
          </c:spPr>
          <c:marker>
            <c:symbol val="none"/>
          </c:marker>
          <c:xVal>
            <c:numRef>
              <c:f>Analysis!$AF$21:$AF$22</c:f>
              <c:numCache>
                <c:formatCode>General</c:formatCode>
                <c:ptCount val="2"/>
                <c:pt idx="0">
                  <c:v>0</c:v>
                </c:pt>
                <c:pt idx="1">
                  <c:v>0.48275862068965503</c:v>
                </c:pt>
              </c:numCache>
            </c:numRef>
          </c:xVal>
          <c:yVal>
            <c:numRef>
              <c:f>Analysis!$AE$21:$AE$22</c:f>
              <c:numCache>
                <c:formatCode>General</c:formatCode>
                <c:ptCount val="2"/>
                <c:pt idx="0">
                  <c:v>0</c:v>
                </c:pt>
                <c:pt idx="1">
                  <c:v>0.51724137931034453</c:v>
                </c:pt>
              </c:numCache>
            </c:numRef>
          </c:yVal>
          <c:smooth val="0"/>
          <c:extLst>
            <c:ext xmlns:c16="http://schemas.microsoft.com/office/drawing/2014/chart" uri="{C3380CC4-5D6E-409C-BE32-E72D297353CC}">
              <c16:uniqueId val="{00000002-F7AB-4BC4-AD30-05E03BD2FBAC}"/>
            </c:ext>
          </c:extLst>
        </c:ser>
        <c:dLbls>
          <c:showLegendKey val="0"/>
          <c:showVal val="0"/>
          <c:showCatName val="0"/>
          <c:showSerName val="0"/>
          <c:showPercent val="0"/>
          <c:showBubbleSize val="0"/>
        </c:dLbls>
        <c:axId val="656982472"/>
        <c:axId val="656986392"/>
      </c:scatterChart>
      <c:valAx>
        <c:axId val="656982472"/>
        <c:scaling>
          <c:orientation val="minMax"/>
          <c:max val="1.2"/>
          <c:min val="0"/>
        </c:scaling>
        <c:delete val="0"/>
        <c:axPos val="b"/>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l-GR" sz="1000" b="1" i="0" u="none" strike="noStrike" baseline="-25000">
                    <a:solidFill>
                      <a:srgbClr val="000000"/>
                    </a:solidFill>
                    <a:latin typeface="Calibri"/>
                  </a:rPr>
                  <a:t>τ</a:t>
                </a:r>
                <a:endParaRPr lang="en-CA" sz="1000" b="1" i="0" u="none" strike="noStrike" baseline="-25000">
                  <a:solidFill>
                    <a:srgbClr val="000000"/>
                  </a:solidFill>
                  <a:latin typeface="Calibri"/>
                </a:endParaRPr>
              </a:p>
            </c:rich>
          </c:tx>
          <c:layout>
            <c:manualLayout>
              <c:xMode val="edge"/>
              <c:yMode val="edge"/>
              <c:x val="0.55383187727031402"/>
              <c:y val="0.90248162370978813"/>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56986392"/>
        <c:crosses val="autoZero"/>
        <c:crossBetween val="midCat"/>
        <c:majorUnit val="0.2"/>
      </c:valAx>
      <c:valAx>
        <c:axId val="656986392"/>
        <c:scaling>
          <c:orientation val="minMax"/>
          <c:max val="1.2"/>
          <c:min val="0"/>
        </c:scaling>
        <c:delete val="0"/>
        <c:axPos val="l"/>
        <c:majorGridlines/>
        <c:title>
          <c:tx>
            <c:rich>
              <a:bodyPr/>
              <a:lstStyle/>
              <a:p>
                <a:pPr>
                  <a:defRPr sz="1000" b="0" i="0" u="none" strike="noStrike" baseline="0">
                    <a:solidFill>
                      <a:srgbClr val="000000"/>
                    </a:solidFill>
                    <a:latin typeface="Calibri"/>
                    <a:ea typeface="Calibri"/>
                    <a:cs typeface="Calibri"/>
                  </a:defRPr>
                </a:pPr>
                <a:r>
                  <a:rPr lang="en-CA" sz="1000" b="1" i="0" u="none" strike="noStrike" baseline="0">
                    <a:solidFill>
                      <a:srgbClr val="000000"/>
                    </a:solidFill>
                    <a:latin typeface="Calibri"/>
                  </a:rPr>
                  <a:t>R</a:t>
                </a:r>
                <a:r>
                  <a:rPr lang="el-GR" sz="1000" b="1" i="0" u="none" strike="noStrike" baseline="-25000">
                    <a:solidFill>
                      <a:srgbClr val="000000"/>
                    </a:solidFill>
                    <a:latin typeface="Calibri"/>
                  </a:rPr>
                  <a:t>σ</a:t>
                </a:r>
                <a:endParaRPr lang="en-CA" sz="1000" b="1" i="0" u="none" strike="noStrike" baseline="-25000">
                  <a:solidFill>
                    <a:srgbClr val="000000"/>
                  </a:solidFill>
                  <a:latin typeface="Calibri"/>
                </a:endParaRPr>
              </a:p>
            </c:rich>
          </c:tx>
          <c:layout>
            <c:manualLayout>
              <c:xMode val="edge"/>
              <c:yMode val="edge"/>
              <c:x val="1.8415058146505223E-2"/>
              <c:y val="0.33416885824660225"/>
            </c:manualLayout>
          </c:layout>
          <c:overlay val="0"/>
        </c:title>
        <c:numFmt formatCode="0.0" sourceLinked="0"/>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56982472"/>
        <c:crosses val="autoZero"/>
        <c:crossBetween val="midCat"/>
      </c:valAx>
      <c:spPr>
        <a:noFill/>
        <a:ln w="25400">
          <a:noFill/>
        </a:ln>
      </c:spPr>
    </c:plotArea>
    <c:plotVisOnly val="1"/>
    <c:dispBlanksAs val="gap"/>
    <c:showDLblsOverMax val="0"/>
  </c:chart>
  <c:spPr>
    <a:noFill/>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22</xdr:row>
      <xdr:rowOff>77561</xdr:rowOff>
    </xdr:from>
    <xdr:to>
      <xdr:col>10</xdr:col>
      <xdr:colOff>353785</xdr:colOff>
      <xdr:row>39</xdr:row>
      <xdr:rowOff>0</xdr:rowOff>
    </xdr:to>
    <xdr:graphicFrame macro="">
      <xdr:nvGraphicFramePr>
        <xdr:cNvPr id="5" name="Chart 1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416733</xdr:colOff>
      <xdr:row>20</xdr:row>
      <xdr:rowOff>139562</xdr:rowOff>
    </xdr:from>
    <xdr:ext cx="789447" cy="266996"/>
    <xdr:sp macro="" textlink="">
      <xdr:nvSpPr>
        <xdr:cNvPr id="7" name="TextBox 6"/>
        <xdr:cNvSpPr txBox="1"/>
      </xdr:nvSpPr>
      <xdr:spPr>
        <a:xfrm>
          <a:off x="4722033" y="3263762"/>
          <a:ext cx="789447" cy="266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none" rtlCol="0" anchor="t">
          <a:spAutoFit/>
        </a:bodyPr>
        <a:lstStyle/>
        <a:p>
          <a:r>
            <a:rPr lang="en-CA" sz="1000">
              <a:latin typeface="XL-Viking" panose="020B0606030504020204" pitchFamily="34" charset="0"/>
              <a:ea typeface="XL-Viking" panose="020B0606030504020204" pitchFamily="34" charset="0"/>
              <a:cs typeface="XL-Viking" panose="020B0606030504020204" pitchFamily="34" charset="0"/>
            </a:rPr>
            <a:t>R</a:t>
          </a:r>
          <a:r>
            <a:rPr lang="el-GR" sz="1000" baseline="-25000">
              <a:latin typeface="XL-Viking" panose="020B0606030504020204" pitchFamily="34" charset="0"/>
              <a:ea typeface="XL-Viking" panose="020B0606030504020204" pitchFamily="34" charset="0"/>
              <a:cs typeface="XL-Viking" panose="020B0606030504020204" pitchFamily="34" charset="0"/>
            </a:rPr>
            <a:t>σ</a:t>
          </a:r>
          <a:r>
            <a:rPr lang="en-CA" sz="1000" baseline="0">
              <a:latin typeface="XL-Viking" panose="020B0606030504020204" pitchFamily="34" charset="0"/>
              <a:ea typeface="XL-Viking" panose="020B0606030504020204" pitchFamily="34" charset="0"/>
              <a:cs typeface="XL-Viking" panose="020B0606030504020204" pitchFamily="34" charset="0"/>
            </a:rPr>
            <a:t> + R</a:t>
          </a:r>
          <a:r>
            <a:rPr lang="el-GR" sz="1000" baseline="-25000">
              <a:latin typeface="XL-Viking" panose="020B0606030504020204" pitchFamily="34" charset="0"/>
              <a:ea typeface="XL-Viking" panose="020B0606030504020204" pitchFamily="34" charset="0"/>
              <a:cs typeface="XL-Viking" panose="020B0606030504020204" pitchFamily="34" charset="0"/>
            </a:rPr>
            <a:t>τ</a:t>
          </a:r>
          <a:r>
            <a:rPr lang="en-CA" sz="1000" baseline="0">
              <a:latin typeface="XL-Viking" panose="020B0606030504020204" pitchFamily="34" charset="0"/>
              <a:ea typeface="XL-Viking" panose="020B0606030504020204" pitchFamily="34" charset="0"/>
              <a:cs typeface="XL-Viking" panose="020B0606030504020204" pitchFamily="34" charset="0"/>
            </a:rPr>
            <a:t> = 1</a:t>
          </a:r>
          <a:endParaRPr lang="en-CA" sz="1000">
            <a:latin typeface="XL-Viking" panose="020B0606030504020204" pitchFamily="34" charset="0"/>
            <a:ea typeface="XL-Viking" panose="020B0606030504020204" pitchFamily="34" charset="0"/>
            <a:cs typeface="XL-Viking" panose="020B0606030504020204" pitchFamily="34" charset="0"/>
          </a:endParaRP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67641"/>
          <a:ext cx="2570933" cy="630195"/>
          <a:chOff x="40822" y="1267641"/>
          <a:chExt cx="2570933" cy="630195"/>
        </a:xfrm>
      </xdr:grpSpPr>
      <xdr:pic>
        <xdr:nvPicPr>
          <xdr:cNvPr id="8" name="Picture 7">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20120008193" TargetMode="External"/><Relationship Id="rId2" Type="http://schemas.openxmlformats.org/officeDocument/2006/relationships/hyperlink" Target="http://www.abbottaerospace.com/wpdm-package/20120008328" TargetMode="External"/><Relationship Id="rId1" Type="http://schemas.openxmlformats.org/officeDocument/2006/relationships/hyperlink" Target="http://www.abbottaerospace.com/library/xl-viking"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analysis-and-design-of-composite-and-metallic-flight-vehicle-structur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3" customWidth="1"/>
    <col min="18" max="19" width="5.33203125" style="64" customWidth="1"/>
    <col min="20" max="25" width="9.109375" style="66"/>
    <col min="26" max="16384" width="9.109375" style="20"/>
  </cols>
  <sheetData>
    <row r="1" spans="1:25" s="5" customFormat="1" ht="13.8" x14ac:dyDescent="0.3">
      <c r="A1" s="1"/>
      <c r="B1" s="2" t="s">
        <v>1</v>
      </c>
      <c r="C1" s="3" t="s">
        <v>0</v>
      </c>
      <c r="D1" s="1"/>
      <c r="E1" s="1"/>
      <c r="F1" s="2" t="s">
        <v>11</v>
      </c>
      <c r="G1" s="4"/>
      <c r="H1" s="1"/>
      <c r="I1" s="1"/>
      <c r="J1" s="1"/>
      <c r="K1" s="1"/>
      <c r="M1" s="59"/>
      <c r="N1" s="59"/>
      <c r="O1" s="59"/>
      <c r="P1" s="59"/>
      <c r="Q1" s="59"/>
      <c r="R1" s="59"/>
      <c r="S1" s="59"/>
      <c r="T1" s="60"/>
      <c r="U1" s="60"/>
      <c r="V1" s="60"/>
      <c r="W1" s="61"/>
      <c r="X1" s="62"/>
      <c r="Y1" s="60"/>
    </row>
    <row r="2" spans="1:25" s="5" customFormat="1" ht="13.8" x14ac:dyDescent="0.3">
      <c r="A2" s="1"/>
      <c r="B2" s="2" t="s">
        <v>2</v>
      </c>
      <c r="C2" s="3" t="s">
        <v>10</v>
      </c>
      <c r="D2" s="1"/>
      <c r="E2" s="1"/>
      <c r="F2" s="2" t="s">
        <v>5</v>
      </c>
      <c r="G2" s="3"/>
      <c r="H2" s="1"/>
      <c r="I2" s="1"/>
      <c r="J2" s="1"/>
      <c r="K2" s="1"/>
      <c r="M2" s="59"/>
      <c r="N2" s="59"/>
      <c r="O2" s="59"/>
      <c r="P2" s="59"/>
      <c r="Q2" s="59"/>
      <c r="R2" s="59"/>
      <c r="S2" s="59"/>
      <c r="T2" s="60"/>
      <c r="U2" s="60"/>
      <c r="V2" s="60"/>
      <c r="W2" s="61"/>
      <c r="X2" s="62"/>
      <c r="Y2" s="60"/>
    </row>
    <row r="3" spans="1:25" s="5" customFormat="1" ht="13.8" x14ac:dyDescent="0.3">
      <c r="A3" s="1"/>
      <c r="B3" s="2" t="s">
        <v>3</v>
      </c>
      <c r="C3" s="10"/>
      <c r="D3" s="1"/>
      <c r="E3" s="1"/>
      <c r="F3" s="2" t="s">
        <v>4</v>
      </c>
      <c r="G3" s="3"/>
      <c r="H3" s="1"/>
      <c r="I3" s="1"/>
      <c r="J3" s="1"/>
      <c r="K3" s="1"/>
      <c r="M3" s="59"/>
      <c r="N3" s="59"/>
      <c r="O3" s="59"/>
      <c r="P3" s="59"/>
      <c r="Q3" s="59"/>
      <c r="R3" s="59"/>
      <c r="S3" s="59"/>
      <c r="T3" s="60"/>
      <c r="U3" s="60"/>
      <c r="V3" s="60"/>
      <c r="W3" s="61"/>
      <c r="X3" s="62"/>
      <c r="Y3" s="60"/>
    </row>
    <row r="4" spans="1:25" s="5" customFormat="1" ht="13.8" x14ac:dyDescent="0.3">
      <c r="A4" s="1"/>
      <c r="B4" s="2" t="s">
        <v>23</v>
      </c>
      <c r="C4" s="4"/>
      <c r="D4" s="1"/>
      <c r="E4" s="1"/>
      <c r="F4" s="2" t="s">
        <v>24</v>
      </c>
      <c r="G4" s="3" t="s">
        <v>25</v>
      </c>
      <c r="H4" s="1"/>
      <c r="I4" s="1"/>
      <c r="J4" s="1"/>
      <c r="K4" s="1"/>
      <c r="M4" s="59"/>
      <c r="N4" s="59"/>
      <c r="O4" s="59"/>
      <c r="P4" s="59"/>
      <c r="Q4" s="63"/>
      <c r="R4" s="64"/>
      <c r="S4" s="64"/>
      <c r="T4" s="60"/>
      <c r="U4" s="60"/>
      <c r="V4" s="60"/>
      <c r="W4" s="61"/>
      <c r="X4" s="62"/>
      <c r="Y4" s="60"/>
    </row>
    <row r="5" spans="1:25" s="5" customFormat="1" ht="13.8" x14ac:dyDescent="0.3">
      <c r="A5" s="1"/>
      <c r="B5" s="2" t="s">
        <v>26</v>
      </c>
      <c r="C5" s="4"/>
      <c r="D5" s="1"/>
      <c r="E5" s="2"/>
      <c r="F5" s="1"/>
      <c r="G5" s="1"/>
      <c r="H5" s="1"/>
      <c r="I5" s="1"/>
      <c r="J5" s="1"/>
      <c r="K5" s="1"/>
      <c r="M5" s="59"/>
      <c r="N5" s="59"/>
      <c r="O5" s="59"/>
      <c r="P5" s="59"/>
      <c r="Q5" s="63"/>
      <c r="R5" s="64"/>
      <c r="S5" s="64"/>
      <c r="T5" s="60"/>
      <c r="U5" s="60"/>
      <c r="V5" s="60"/>
      <c r="W5" s="61"/>
      <c r="X5" s="62"/>
      <c r="Y5" s="60"/>
    </row>
    <row r="6" spans="1:25" s="5" customFormat="1" ht="13.8" x14ac:dyDescent="0.3">
      <c r="A6" s="1"/>
      <c r="B6" s="1" t="s">
        <v>7</v>
      </c>
      <c r="C6" s="13"/>
      <c r="D6" s="1"/>
      <c r="E6" s="1"/>
      <c r="F6" s="1"/>
      <c r="G6" s="1"/>
      <c r="H6" s="1"/>
      <c r="I6" s="1"/>
      <c r="J6" s="1"/>
      <c r="K6" s="1"/>
      <c r="M6" s="59"/>
      <c r="N6" s="59"/>
      <c r="O6" s="59"/>
      <c r="P6" s="59"/>
      <c r="Q6" s="63"/>
      <c r="R6" s="64"/>
      <c r="S6" s="64"/>
      <c r="T6" s="60"/>
      <c r="U6" s="60"/>
      <c r="V6" s="60"/>
      <c r="W6" s="61"/>
      <c r="X6" s="62"/>
      <c r="Y6" s="60"/>
    </row>
    <row r="7" spans="1:25" s="5" customFormat="1" ht="13.8" x14ac:dyDescent="0.3">
      <c r="A7" s="1"/>
      <c r="B7" s="1"/>
      <c r="C7" s="1"/>
      <c r="D7" s="1"/>
      <c r="E7" s="1"/>
      <c r="F7" s="1"/>
      <c r="G7" s="1"/>
      <c r="H7" s="1"/>
      <c r="I7" s="1"/>
      <c r="J7" s="1"/>
      <c r="K7" s="1"/>
      <c r="M7" s="59"/>
      <c r="N7" s="59"/>
      <c r="O7" s="59"/>
      <c r="P7" s="59"/>
      <c r="Q7" s="63"/>
      <c r="R7" s="64"/>
      <c r="S7" s="64"/>
      <c r="T7" s="60"/>
      <c r="U7" s="60"/>
      <c r="V7" s="60"/>
      <c r="W7" s="61"/>
      <c r="X7" s="62"/>
      <c r="Y7" s="60"/>
    </row>
    <row r="8" spans="1:25" s="5" customFormat="1" ht="13.8" x14ac:dyDescent="0.3">
      <c r="A8" s="14"/>
      <c r="E8" s="7"/>
      <c r="F8" s="8"/>
      <c r="H8" s="15"/>
      <c r="I8" s="7"/>
      <c r="J8" s="16"/>
      <c r="K8" s="17"/>
      <c r="L8" s="18"/>
      <c r="M8" s="59"/>
      <c r="N8" s="59"/>
      <c r="O8" s="59"/>
      <c r="P8" s="59"/>
      <c r="Q8" s="63"/>
      <c r="R8" s="64"/>
      <c r="S8" s="64"/>
      <c r="T8" s="60"/>
      <c r="U8" s="60"/>
      <c r="V8" s="60"/>
      <c r="W8" s="60"/>
      <c r="X8" s="60"/>
      <c r="Y8" s="60"/>
    </row>
    <row r="9" spans="1:25" s="5" customFormat="1" ht="13.8" x14ac:dyDescent="0.3">
      <c r="E9" s="7"/>
      <c r="F9" s="15"/>
      <c r="H9" s="15"/>
      <c r="I9" s="7"/>
      <c r="J9" s="17"/>
      <c r="K9" s="17"/>
      <c r="L9" s="18"/>
      <c r="M9" s="59"/>
      <c r="N9" s="59"/>
      <c r="O9" s="59"/>
      <c r="P9" s="59"/>
      <c r="Q9" s="63"/>
      <c r="R9" s="64"/>
      <c r="S9" s="64"/>
      <c r="T9" s="60"/>
      <c r="U9" s="60"/>
      <c r="V9" s="60"/>
      <c r="W9" s="60"/>
      <c r="X9" s="60"/>
      <c r="Y9" s="60"/>
    </row>
    <row r="10" spans="1:25" s="5" customFormat="1" ht="13.8" x14ac:dyDescent="0.3">
      <c r="E10" s="7"/>
      <c r="F10" s="15"/>
      <c r="H10" s="15"/>
      <c r="I10" s="7"/>
      <c r="J10" s="8"/>
      <c r="K10" s="15"/>
      <c r="L10" s="18"/>
      <c r="M10" s="59"/>
      <c r="N10" s="59"/>
      <c r="O10" s="59"/>
      <c r="P10" s="59"/>
      <c r="Q10" s="63"/>
      <c r="R10" s="64"/>
      <c r="S10" s="64"/>
      <c r="T10" s="60"/>
      <c r="U10" s="60"/>
      <c r="V10" s="60"/>
      <c r="W10" s="60"/>
      <c r="X10" s="60"/>
      <c r="Y10" s="60"/>
    </row>
    <row r="11" spans="1:25" s="5" customFormat="1" ht="13.8" x14ac:dyDescent="0.3">
      <c r="E11" s="7"/>
      <c r="F11" s="15"/>
      <c r="I11" s="19"/>
      <c r="J11" s="8"/>
      <c r="M11" s="59"/>
      <c r="N11" s="59"/>
      <c r="O11" s="59"/>
      <c r="P11" s="59"/>
      <c r="Q11" s="59"/>
      <c r="R11" s="59"/>
      <c r="S11" s="59"/>
      <c r="T11" s="60"/>
      <c r="U11" s="60"/>
      <c r="V11" s="60"/>
      <c r="W11" s="60"/>
      <c r="X11" s="60"/>
      <c r="Y11" s="60"/>
    </row>
    <row r="12" spans="1:25" x14ac:dyDescent="0.3">
      <c r="C12" s="21" t="str">
        <f>G4</f>
        <v>IMPORTANT INFORMATION</v>
      </c>
      <c r="M12" s="59"/>
      <c r="N12" s="59"/>
      <c r="O12" s="59"/>
      <c r="P12" s="59"/>
      <c r="Q12" s="65"/>
      <c r="R12" s="65"/>
      <c r="S12" s="65"/>
    </row>
    <row r="13" spans="1:25" s="5" customFormat="1" ht="13.8" x14ac:dyDescent="0.3">
      <c r="M13" s="59"/>
      <c r="N13" s="59"/>
      <c r="O13" s="59"/>
      <c r="P13" s="59"/>
      <c r="Q13" s="59"/>
      <c r="R13" s="59"/>
      <c r="S13" s="59"/>
      <c r="T13" s="60"/>
      <c r="U13" s="60"/>
      <c r="V13" s="60"/>
      <c r="W13" s="60"/>
      <c r="X13" s="60"/>
      <c r="Y13" s="60"/>
    </row>
    <row r="14" spans="1:25" s="5" customFormat="1" ht="13.8" x14ac:dyDescent="0.3">
      <c r="B14" s="22" t="s">
        <v>30</v>
      </c>
      <c r="M14" s="59"/>
      <c r="N14" s="59"/>
      <c r="O14" s="59"/>
      <c r="P14" s="59"/>
      <c r="Q14" s="59"/>
      <c r="R14" s="59"/>
      <c r="S14" s="59"/>
      <c r="T14" s="60"/>
      <c r="U14" s="60"/>
      <c r="V14" s="60"/>
      <c r="W14" s="60"/>
      <c r="X14" s="60"/>
      <c r="Y14" s="60"/>
    </row>
    <row r="15" spans="1:25" s="5" customFormat="1" ht="13.8" x14ac:dyDescent="0.3">
      <c r="A15" s="23"/>
      <c r="K15" s="23"/>
      <c r="M15" s="63"/>
      <c r="N15" s="63"/>
      <c r="O15" s="63"/>
      <c r="P15" s="63"/>
      <c r="Q15" s="63"/>
      <c r="R15" s="64"/>
      <c r="S15" s="64"/>
      <c r="T15" s="60"/>
      <c r="U15" s="60"/>
      <c r="V15" s="60"/>
      <c r="W15" s="60"/>
      <c r="X15" s="60"/>
      <c r="Y15" s="60"/>
    </row>
    <row r="16" spans="1:25" s="5" customFormat="1" ht="12.75" customHeight="1" x14ac:dyDescent="0.3">
      <c r="B16" s="122" t="s">
        <v>38</v>
      </c>
      <c r="C16" s="122"/>
      <c r="D16" s="122"/>
      <c r="E16" s="122"/>
      <c r="F16" s="122"/>
      <c r="G16" s="122"/>
      <c r="H16" s="122"/>
      <c r="I16" s="122"/>
      <c r="J16" s="122"/>
      <c r="M16" s="63"/>
      <c r="N16" s="63"/>
      <c r="O16" s="63"/>
      <c r="P16" s="63"/>
      <c r="Q16" s="63"/>
      <c r="R16" s="64"/>
      <c r="S16" s="64"/>
      <c r="T16" s="60"/>
      <c r="U16" s="60"/>
      <c r="V16" s="60"/>
      <c r="W16" s="60"/>
      <c r="X16" s="60"/>
      <c r="Y16" s="60"/>
    </row>
    <row r="17" spans="1:25" s="5" customFormat="1" ht="13.8" x14ac:dyDescent="0.3">
      <c r="B17" s="122"/>
      <c r="C17" s="122"/>
      <c r="D17" s="122"/>
      <c r="E17" s="122"/>
      <c r="F17" s="122"/>
      <c r="G17" s="122"/>
      <c r="H17" s="122"/>
      <c r="I17" s="122"/>
      <c r="J17" s="122"/>
      <c r="M17" s="63"/>
      <c r="N17" s="63"/>
      <c r="O17" s="63"/>
      <c r="P17" s="63"/>
      <c r="Q17" s="63"/>
      <c r="R17" s="64"/>
      <c r="S17" s="64"/>
      <c r="T17" s="60"/>
      <c r="U17" s="60"/>
      <c r="V17" s="60"/>
      <c r="W17" s="60"/>
      <c r="X17" s="60"/>
      <c r="Y17" s="60"/>
    </row>
    <row r="18" spans="1:25" s="5" customFormat="1" ht="13.8" x14ac:dyDescent="0.3">
      <c r="B18" s="122"/>
      <c r="C18" s="122"/>
      <c r="D18" s="122"/>
      <c r="E18" s="122"/>
      <c r="F18" s="122"/>
      <c r="G18" s="122"/>
      <c r="H18" s="122"/>
      <c r="I18" s="122"/>
      <c r="J18" s="122"/>
      <c r="M18" s="63"/>
      <c r="N18" s="63"/>
      <c r="O18" s="63"/>
      <c r="P18" s="63"/>
      <c r="Q18" s="63"/>
      <c r="R18" s="64"/>
      <c r="S18" s="64"/>
      <c r="T18" s="60"/>
      <c r="U18" s="60"/>
      <c r="V18" s="60"/>
      <c r="W18" s="60"/>
      <c r="X18" s="60"/>
      <c r="Y18" s="60"/>
    </row>
    <row r="19" spans="1:25" s="5" customFormat="1" ht="13.8" x14ac:dyDescent="0.3">
      <c r="B19" s="122"/>
      <c r="C19" s="122"/>
      <c r="D19" s="122"/>
      <c r="E19" s="122"/>
      <c r="F19" s="122"/>
      <c r="G19" s="122"/>
      <c r="H19" s="122"/>
      <c r="I19" s="122"/>
      <c r="J19" s="122"/>
      <c r="M19" s="63"/>
      <c r="N19" s="63"/>
      <c r="O19" s="63"/>
      <c r="P19" s="63"/>
      <c r="Q19" s="63"/>
      <c r="R19" s="64"/>
      <c r="S19" s="64"/>
      <c r="T19" s="60"/>
      <c r="U19" s="60"/>
      <c r="V19" s="60"/>
      <c r="W19" s="60"/>
      <c r="X19" s="60"/>
      <c r="Y19" s="60"/>
    </row>
    <row r="20" spans="1:25" s="5" customFormat="1" ht="12.75" customHeight="1" x14ac:dyDescent="0.3">
      <c r="A20" s="23"/>
      <c r="B20" s="24" t="s">
        <v>36</v>
      </c>
      <c r="C20" s="23"/>
      <c r="D20" s="23"/>
      <c r="E20" s="23"/>
      <c r="F20" s="23"/>
      <c r="G20" s="23"/>
      <c r="H20" s="23"/>
      <c r="I20" s="23"/>
      <c r="J20" s="23"/>
      <c r="K20" s="23"/>
      <c r="M20" s="63"/>
      <c r="N20" s="63"/>
      <c r="O20" s="63"/>
      <c r="P20" s="63"/>
      <c r="Q20" s="63"/>
      <c r="R20" s="64"/>
      <c r="S20" s="64"/>
      <c r="T20" s="60"/>
      <c r="U20" s="60"/>
      <c r="V20" s="60"/>
      <c r="W20" s="60"/>
      <c r="X20" s="60"/>
      <c r="Y20" s="60"/>
    </row>
    <row r="21" spans="1:25" s="5" customFormat="1" ht="13.8" x14ac:dyDescent="0.3">
      <c r="A21" s="23"/>
      <c r="B21" s="24"/>
      <c r="C21" s="23"/>
      <c r="D21" s="23"/>
      <c r="E21" s="23"/>
      <c r="F21" s="23"/>
      <c r="G21" s="23"/>
      <c r="H21" s="23"/>
      <c r="I21" s="23"/>
      <c r="J21" s="23"/>
      <c r="K21" s="23"/>
      <c r="M21" s="63"/>
      <c r="N21" s="63"/>
      <c r="O21" s="63"/>
      <c r="P21" s="63"/>
      <c r="Q21" s="63"/>
      <c r="R21" s="64"/>
      <c r="S21" s="64"/>
      <c r="T21" s="60"/>
      <c r="U21" s="60"/>
      <c r="V21" s="60"/>
      <c r="W21" s="60"/>
      <c r="X21" s="60"/>
      <c r="Y21" s="60"/>
    </row>
    <row r="22" spans="1:25" s="5" customFormat="1" ht="13.8" x14ac:dyDescent="0.3">
      <c r="A22" s="23"/>
      <c r="B22" s="122" t="s">
        <v>39</v>
      </c>
      <c r="C22" s="122"/>
      <c r="D22" s="122"/>
      <c r="E22" s="122"/>
      <c r="F22" s="122"/>
      <c r="G22" s="122"/>
      <c r="H22" s="122"/>
      <c r="I22" s="122"/>
      <c r="J22" s="122"/>
      <c r="K22" s="23"/>
      <c r="M22" s="63"/>
      <c r="N22" s="63"/>
      <c r="O22" s="63"/>
      <c r="P22" s="63"/>
      <c r="Q22" s="63"/>
      <c r="R22" s="64"/>
      <c r="S22" s="64"/>
      <c r="T22" s="60"/>
      <c r="U22" s="60"/>
      <c r="V22" s="60"/>
      <c r="W22" s="60"/>
      <c r="X22" s="60"/>
      <c r="Y22" s="60"/>
    </row>
    <row r="23" spans="1:25" s="5" customFormat="1" ht="13.8" x14ac:dyDescent="0.3">
      <c r="A23" s="23"/>
      <c r="B23" s="122"/>
      <c r="C23" s="122"/>
      <c r="D23" s="122"/>
      <c r="E23" s="122"/>
      <c r="F23" s="122"/>
      <c r="G23" s="122"/>
      <c r="H23" s="122"/>
      <c r="I23" s="122"/>
      <c r="J23" s="122"/>
      <c r="K23" s="23"/>
      <c r="M23" s="63"/>
      <c r="N23" s="63"/>
      <c r="O23" s="63"/>
      <c r="P23" s="63"/>
      <c r="Q23" s="63"/>
      <c r="R23" s="64"/>
      <c r="S23" s="67"/>
      <c r="T23" s="60"/>
      <c r="U23" s="60"/>
      <c r="V23" s="60"/>
      <c r="W23" s="60"/>
      <c r="X23" s="60"/>
      <c r="Y23" s="60"/>
    </row>
    <row r="24" spans="1:25" s="5" customFormat="1" ht="13.8" x14ac:dyDescent="0.3">
      <c r="A24" s="23"/>
      <c r="B24" s="122"/>
      <c r="C24" s="122"/>
      <c r="D24" s="122"/>
      <c r="E24" s="122"/>
      <c r="F24" s="122"/>
      <c r="G24" s="122"/>
      <c r="H24" s="122"/>
      <c r="I24" s="122"/>
      <c r="J24" s="122"/>
      <c r="K24" s="23"/>
      <c r="M24" s="63"/>
      <c r="N24" s="63"/>
      <c r="O24" s="63"/>
      <c r="P24" s="63"/>
      <c r="Q24" s="63"/>
      <c r="R24" s="64"/>
      <c r="S24" s="67"/>
      <c r="T24" s="60"/>
      <c r="U24" s="60"/>
      <c r="V24" s="60"/>
      <c r="W24" s="60"/>
      <c r="X24" s="60"/>
      <c r="Y24" s="60"/>
    </row>
    <row r="25" spans="1:25" s="5" customFormat="1" ht="12.75" customHeight="1" x14ac:dyDescent="0.3">
      <c r="A25" s="23"/>
      <c r="B25" s="91"/>
      <c r="C25" s="91"/>
      <c r="D25" s="91"/>
      <c r="E25" s="91"/>
      <c r="F25" s="120" t="s">
        <v>62</v>
      </c>
      <c r="G25" s="91"/>
      <c r="H25" s="91"/>
      <c r="I25" s="91"/>
      <c r="J25" s="91"/>
      <c r="K25" s="23"/>
      <c r="M25" s="63"/>
      <c r="N25" s="63"/>
      <c r="O25" s="63"/>
      <c r="P25" s="63"/>
      <c r="Q25" s="63"/>
      <c r="R25" s="64"/>
      <c r="S25" s="64"/>
      <c r="T25" s="60"/>
      <c r="U25" s="60"/>
      <c r="V25" s="60"/>
      <c r="W25" s="60"/>
      <c r="X25" s="60"/>
      <c r="Y25" s="60"/>
    </row>
    <row r="26" spans="1:25" s="5" customFormat="1" ht="13.8" x14ac:dyDescent="0.3">
      <c r="A26" s="23"/>
      <c r="B26" s="122" t="s">
        <v>40</v>
      </c>
      <c r="C26" s="122"/>
      <c r="D26" s="122"/>
      <c r="E26" s="122"/>
      <c r="F26" s="122"/>
      <c r="G26" s="122"/>
      <c r="H26" s="122"/>
      <c r="I26" s="122"/>
      <c r="J26" s="122"/>
      <c r="K26" s="23"/>
      <c r="M26" s="63"/>
      <c r="N26" s="63"/>
      <c r="O26" s="63"/>
      <c r="P26" s="63"/>
      <c r="Q26" s="63"/>
      <c r="R26" s="64"/>
      <c r="S26" s="64"/>
      <c r="T26" s="60"/>
      <c r="U26" s="60"/>
      <c r="V26" s="60"/>
      <c r="W26" s="60"/>
      <c r="X26" s="60"/>
      <c r="Y26" s="60"/>
    </row>
    <row r="27" spans="1:25" s="5" customFormat="1" ht="13.8" x14ac:dyDescent="0.3">
      <c r="A27" s="23"/>
      <c r="B27" s="122"/>
      <c r="C27" s="122"/>
      <c r="D27" s="122"/>
      <c r="E27" s="122"/>
      <c r="F27" s="122"/>
      <c r="G27" s="122"/>
      <c r="H27" s="122"/>
      <c r="I27" s="122"/>
      <c r="J27" s="122"/>
      <c r="K27" s="23"/>
      <c r="M27" s="63"/>
      <c r="N27" s="63"/>
      <c r="O27" s="63"/>
      <c r="P27" s="63"/>
      <c r="Q27" s="63"/>
      <c r="R27" s="64"/>
      <c r="S27" s="64"/>
      <c r="T27" s="60"/>
      <c r="U27" s="60"/>
      <c r="V27" s="60"/>
      <c r="W27" s="60"/>
      <c r="X27" s="60"/>
      <c r="Y27" s="60"/>
    </row>
    <row r="28" spans="1:25" s="5" customFormat="1" ht="13.8" x14ac:dyDescent="0.3">
      <c r="A28" s="23"/>
      <c r="B28" s="91"/>
      <c r="C28" s="91"/>
      <c r="D28" s="91"/>
      <c r="E28" s="91"/>
      <c r="F28" s="91"/>
      <c r="G28" s="91"/>
      <c r="H28" s="91"/>
      <c r="I28" s="91"/>
      <c r="J28" s="91"/>
      <c r="K28" s="23"/>
      <c r="M28" s="63"/>
      <c r="N28" s="63"/>
      <c r="O28" s="63"/>
      <c r="P28" s="63"/>
      <c r="Q28" s="63"/>
      <c r="R28" s="64"/>
      <c r="S28" s="64"/>
      <c r="T28" s="60"/>
      <c r="U28" s="60"/>
      <c r="V28" s="60"/>
      <c r="W28" s="60"/>
      <c r="X28" s="60"/>
      <c r="Y28" s="60"/>
    </row>
    <row r="29" spans="1:25" s="5" customFormat="1" ht="13.8" x14ac:dyDescent="0.3">
      <c r="A29" s="23"/>
      <c r="B29" s="122" t="s">
        <v>41</v>
      </c>
      <c r="C29" s="122"/>
      <c r="D29" s="122"/>
      <c r="E29" s="122"/>
      <c r="F29" s="122"/>
      <c r="G29" s="122"/>
      <c r="H29" s="122"/>
      <c r="I29" s="122"/>
      <c r="J29" s="122"/>
      <c r="K29" s="23"/>
      <c r="M29" s="63"/>
      <c r="N29" s="63"/>
      <c r="O29" s="63"/>
      <c r="P29" s="63"/>
      <c r="Q29" s="63"/>
      <c r="R29" s="64"/>
      <c r="S29" s="64"/>
      <c r="T29" s="60"/>
      <c r="U29" s="60"/>
      <c r="V29" s="60"/>
      <c r="W29" s="60"/>
      <c r="X29" s="60"/>
      <c r="Y29" s="60"/>
    </row>
    <row r="30" spans="1:25" s="5" customFormat="1" ht="13.8" x14ac:dyDescent="0.3">
      <c r="A30" s="23"/>
      <c r="B30" s="122"/>
      <c r="C30" s="122"/>
      <c r="D30" s="122"/>
      <c r="E30" s="122"/>
      <c r="F30" s="122"/>
      <c r="G30" s="122"/>
      <c r="H30" s="122"/>
      <c r="I30" s="122"/>
      <c r="J30" s="122"/>
      <c r="K30" s="23"/>
      <c r="M30" s="63"/>
      <c r="N30" s="63"/>
      <c r="O30" s="63"/>
      <c r="P30" s="63"/>
      <c r="Q30" s="63"/>
      <c r="R30" s="64"/>
      <c r="S30" s="64"/>
      <c r="T30" s="60"/>
      <c r="U30" s="60"/>
      <c r="V30" s="60"/>
      <c r="W30" s="60"/>
      <c r="X30" s="60"/>
      <c r="Y30" s="60"/>
    </row>
    <row r="31" spans="1:25" s="5" customFormat="1" ht="12.75" customHeight="1" x14ac:dyDescent="0.3">
      <c r="A31" s="23"/>
      <c r="B31" s="122"/>
      <c r="C31" s="122"/>
      <c r="D31" s="122"/>
      <c r="E31" s="122"/>
      <c r="F31" s="122"/>
      <c r="G31" s="122"/>
      <c r="H31" s="122"/>
      <c r="I31" s="122"/>
      <c r="J31" s="122"/>
      <c r="K31" s="23"/>
      <c r="M31" s="63"/>
      <c r="N31" s="63"/>
      <c r="O31" s="63"/>
      <c r="P31" s="63"/>
      <c r="Q31" s="63"/>
      <c r="R31" s="64"/>
      <c r="S31" s="64"/>
      <c r="T31" s="60"/>
      <c r="U31" s="60"/>
      <c r="V31" s="60"/>
      <c r="W31" s="60"/>
      <c r="X31" s="60"/>
      <c r="Y31" s="60"/>
    </row>
    <row r="32" spans="1:25" s="5" customFormat="1" ht="13.8" x14ac:dyDescent="0.3">
      <c r="A32" s="23"/>
      <c r="B32" s="122"/>
      <c r="C32" s="122"/>
      <c r="D32" s="122"/>
      <c r="E32" s="122"/>
      <c r="F32" s="122"/>
      <c r="G32" s="122"/>
      <c r="H32" s="122"/>
      <c r="I32" s="122"/>
      <c r="J32" s="122"/>
      <c r="K32" s="23"/>
      <c r="M32" s="63"/>
      <c r="N32" s="63"/>
      <c r="O32" s="63"/>
      <c r="P32" s="63"/>
      <c r="Q32" s="63"/>
      <c r="R32" s="64"/>
      <c r="S32" s="64"/>
      <c r="T32" s="60"/>
      <c r="U32" s="60"/>
      <c r="V32" s="60"/>
      <c r="W32" s="60"/>
      <c r="X32" s="60"/>
      <c r="Y32" s="60"/>
    </row>
    <row r="33" spans="1:25" s="5" customFormat="1" ht="12.75" customHeight="1" x14ac:dyDescent="0.3">
      <c r="A33" s="23"/>
      <c r="B33" s="122"/>
      <c r="C33" s="122"/>
      <c r="D33" s="122"/>
      <c r="E33" s="122"/>
      <c r="F33" s="122"/>
      <c r="G33" s="122"/>
      <c r="H33" s="122"/>
      <c r="I33" s="122"/>
      <c r="J33" s="122"/>
      <c r="K33" s="23"/>
      <c r="M33" s="63"/>
      <c r="N33" s="63"/>
      <c r="O33" s="63"/>
      <c r="P33" s="63"/>
      <c r="Q33" s="63"/>
      <c r="R33" s="64"/>
      <c r="S33" s="64"/>
      <c r="T33" s="60"/>
      <c r="U33" s="60"/>
      <c r="V33" s="60"/>
      <c r="W33" s="60"/>
      <c r="X33" s="60"/>
      <c r="Y33" s="60"/>
    </row>
    <row r="34" spans="1:25" s="5" customFormat="1" ht="13.8" x14ac:dyDescent="0.3">
      <c r="A34" s="23"/>
      <c r="B34" s="91"/>
      <c r="C34" s="91"/>
      <c r="D34" s="124" t="s">
        <v>31</v>
      </c>
      <c r="E34" s="124"/>
      <c r="F34" s="124"/>
      <c r="G34" s="124"/>
      <c r="H34" s="124"/>
      <c r="I34" s="91"/>
      <c r="J34" s="91"/>
      <c r="K34" s="23"/>
      <c r="M34" s="63"/>
      <c r="N34" s="63"/>
      <c r="O34" s="63"/>
      <c r="P34" s="63"/>
      <c r="Q34" s="63"/>
      <c r="R34" s="64"/>
      <c r="S34" s="67"/>
      <c r="T34" s="60"/>
      <c r="U34" s="60"/>
      <c r="V34" s="60"/>
      <c r="W34" s="60"/>
      <c r="X34" s="60"/>
      <c r="Y34" s="60"/>
    </row>
    <row r="35" spans="1:25" s="5" customFormat="1" ht="13.8" x14ac:dyDescent="0.3">
      <c r="A35" s="23"/>
      <c r="B35" s="23"/>
      <c r="C35" s="23"/>
      <c r="I35" s="23"/>
      <c r="J35" s="23"/>
      <c r="K35" s="23"/>
      <c r="M35" s="63"/>
      <c r="N35" s="63"/>
      <c r="O35" s="63"/>
      <c r="P35" s="63"/>
      <c r="Q35" s="63"/>
      <c r="R35" s="64"/>
      <c r="S35" s="67"/>
      <c r="T35" s="60"/>
      <c r="U35" s="60"/>
      <c r="V35" s="60"/>
      <c r="W35" s="60"/>
      <c r="X35" s="60"/>
      <c r="Y35" s="60"/>
    </row>
    <row r="36" spans="1:25" s="5" customFormat="1" ht="12.75" customHeight="1" x14ac:dyDescent="0.3">
      <c r="A36" s="23"/>
      <c r="B36" s="24" t="s">
        <v>32</v>
      </c>
      <c r="C36" s="23"/>
      <c r="D36" s="23"/>
      <c r="E36" s="23"/>
      <c r="F36" s="90"/>
      <c r="G36" s="23"/>
      <c r="H36" s="23"/>
      <c r="I36" s="23"/>
      <c r="J36" s="23"/>
      <c r="K36" s="23"/>
      <c r="M36" s="63"/>
      <c r="N36" s="63"/>
      <c r="O36" s="63"/>
      <c r="P36" s="63"/>
      <c r="Q36" s="63"/>
      <c r="R36" s="64"/>
      <c r="S36" s="64"/>
      <c r="T36" s="60"/>
      <c r="U36" s="60"/>
      <c r="V36" s="60"/>
      <c r="W36" s="60"/>
      <c r="X36" s="60"/>
      <c r="Y36" s="60"/>
    </row>
    <row r="37" spans="1:25" s="5" customFormat="1" ht="13.8" x14ac:dyDescent="0.3">
      <c r="A37" s="23"/>
      <c r="B37" s="24"/>
      <c r="C37" s="23"/>
      <c r="D37" s="23"/>
      <c r="E37" s="23"/>
      <c r="F37" s="90"/>
      <c r="G37" s="23"/>
      <c r="H37" s="23"/>
      <c r="I37" s="23"/>
      <c r="J37" s="23"/>
      <c r="K37" s="23"/>
      <c r="M37" s="63"/>
      <c r="N37" s="63"/>
      <c r="O37" s="63"/>
      <c r="P37" s="63"/>
      <c r="Q37" s="63"/>
      <c r="R37" s="64"/>
      <c r="S37" s="64"/>
      <c r="T37" s="60"/>
      <c r="U37" s="60"/>
      <c r="V37" s="60"/>
      <c r="W37" s="60"/>
      <c r="X37" s="60"/>
      <c r="Y37" s="60"/>
    </row>
    <row r="38" spans="1:25" s="5" customFormat="1" ht="13.8" x14ac:dyDescent="0.3">
      <c r="A38" s="23"/>
      <c r="B38" s="122" t="s">
        <v>42</v>
      </c>
      <c r="C38" s="122"/>
      <c r="D38" s="122"/>
      <c r="E38" s="122"/>
      <c r="F38" s="122"/>
      <c r="G38" s="122"/>
      <c r="H38" s="122"/>
      <c r="I38" s="122"/>
      <c r="J38" s="122"/>
      <c r="K38" s="23"/>
      <c r="M38" s="63"/>
      <c r="N38" s="63"/>
      <c r="O38" s="63"/>
      <c r="P38" s="63"/>
      <c r="Q38" s="63"/>
      <c r="R38" s="64"/>
      <c r="S38" s="64"/>
      <c r="T38" s="60"/>
      <c r="U38" s="60"/>
      <c r="V38" s="60"/>
      <c r="W38" s="60"/>
      <c r="X38" s="60"/>
      <c r="Y38" s="60"/>
    </row>
    <row r="39" spans="1:25" s="5" customFormat="1" ht="13.8" x14ac:dyDescent="0.3">
      <c r="A39" s="23"/>
      <c r="B39" s="122"/>
      <c r="C39" s="122"/>
      <c r="D39" s="122"/>
      <c r="E39" s="122"/>
      <c r="F39" s="122"/>
      <c r="G39" s="122"/>
      <c r="H39" s="122"/>
      <c r="I39" s="122"/>
      <c r="J39" s="122"/>
      <c r="K39" s="23"/>
      <c r="M39" s="63"/>
      <c r="N39" s="63"/>
      <c r="O39" s="63"/>
      <c r="P39" s="63"/>
      <c r="Q39" s="63"/>
      <c r="R39" s="64"/>
      <c r="S39" s="64"/>
      <c r="T39" s="60"/>
      <c r="U39" s="60"/>
      <c r="V39" s="60"/>
      <c r="W39" s="60"/>
      <c r="X39" s="60"/>
      <c r="Y39" s="60"/>
    </row>
    <row r="40" spans="1:25" s="5" customFormat="1" ht="13.8" x14ac:dyDescent="0.3">
      <c r="A40" s="23"/>
      <c r="B40" s="91"/>
      <c r="C40" s="91"/>
      <c r="D40" s="91"/>
      <c r="E40" s="91"/>
      <c r="F40" s="91"/>
      <c r="G40" s="91"/>
      <c r="H40" s="91"/>
      <c r="I40" s="91"/>
      <c r="J40" s="91"/>
      <c r="K40" s="23"/>
      <c r="M40" s="63"/>
      <c r="N40" s="63"/>
      <c r="O40" s="63"/>
      <c r="P40" s="63"/>
      <c r="Q40" s="63"/>
      <c r="R40" s="64"/>
      <c r="S40" s="64"/>
      <c r="T40" s="60"/>
      <c r="U40" s="60"/>
      <c r="V40" s="60"/>
      <c r="W40" s="60"/>
      <c r="X40" s="60"/>
      <c r="Y40" s="60"/>
    </row>
    <row r="41" spans="1:25" s="5" customFormat="1" ht="13.8" x14ac:dyDescent="0.3">
      <c r="A41" s="23"/>
      <c r="B41" s="122" t="s">
        <v>43</v>
      </c>
      <c r="C41" s="122"/>
      <c r="D41" s="122"/>
      <c r="E41" s="122"/>
      <c r="F41" s="122"/>
      <c r="G41" s="122"/>
      <c r="H41" s="122"/>
      <c r="I41" s="122"/>
      <c r="J41" s="122"/>
      <c r="K41" s="23"/>
      <c r="M41" s="63"/>
      <c r="N41" s="63"/>
      <c r="O41" s="63"/>
      <c r="P41" s="63"/>
      <c r="Q41" s="63"/>
      <c r="R41" s="64"/>
      <c r="S41" s="64"/>
      <c r="T41" s="60"/>
      <c r="U41" s="60"/>
      <c r="V41" s="60"/>
      <c r="W41" s="60"/>
      <c r="X41" s="60"/>
      <c r="Y41" s="60"/>
    </row>
    <row r="42" spans="1:25" s="5" customFormat="1" ht="13.8" x14ac:dyDescent="0.3">
      <c r="A42" s="23"/>
      <c r="B42" s="122"/>
      <c r="C42" s="122"/>
      <c r="D42" s="122"/>
      <c r="E42" s="122"/>
      <c r="F42" s="122"/>
      <c r="G42" s="122"/>
      <c r="H42" s="122"/>
      <c r="I42" s="122"/>
      <c r="J42" s="122"/>
      <c r="K42" s="23"/>
      <c r="M42" s="63"/>
      <c r="N42" s="63"/>
      <c r="O42" s="63"/>
      <c r="P42" s="63"/>
      <c r="Q42" s="63"/>
      <c r="R42" s="64"/>
      <c r="S42" s="64"/>
      <c r="T42" s="60"/>
      <c r="U42" s="60"/>
      <c r="V42" s="60"/>
      <c r="W42" s="60"/>
      <c r="X42" s="60"/>
      <c r="Y42" s="60"/>
    </row>
    <row r="43" spans="1:25" s="5" customFormat="1" ht="13.8" x14ac:dyDescent="0.3">
      <c r="A43" s="23"/>
      <c r="B43" s="122"/>
      <c r="C43" s="122"/>
      <c r="D43" s="122"/>
      <c r="E43" s="122"/>
      <c r="F43" s="122"/>
      <c r="G43" s="122"/>
      <c r="H43" s="122"/>
      <c r="I43" s="122"/>
      <c r="J43" s="122"/>
      <c r="K43" s="23"/>
      <c r="M43" s="63"/>
      <c r="N43" s="63"/>
      <c r="O43" s="63"/>
      <c r="P43" s="63"/>
      <c r="Q43" s="63"/>
      <c r="R43" s="64"/>
      <c r="S43" s="64"/>
      <c r="T43" s="60"/>
      <c r="U43" s="60"/>
      <c r="V43" s="60"/>
      <c r="W43" s="60"/>
      <c r="X43" s="60"/>
      <c r="Y43" s="60"/>
    </row>
    <row r="44" spans="1:25" s="5" customFormat="1" ht="13.8" x14ac:dyDescent="0.3">
      <c r="A44" s="23"/>
      <c r="B44" s="91"/>
      <c r="C44" s="91"/>
      <c r="D44" s="91"/>
      <c r="E44" s="91"/>
      <c r="F44" s="91"/>
      <c r="G44" s="91"/>
      <c r="H44" s="91"/>
      <c r="I44" s="91"/>
      <c r="J44" s="91"/>
      <c r="K44" s="23"/>
      <c r="M44" s="63"/>
      <c r="N44" s="63"/>
      <c r="O44" s="63"/>
      <c r="P44" s="63"/>
      <c r="Q44" s="63"/>
      <c r="R44" s="64"/>
      <c r="S44" s="64"/>
      <c r="T44" s="60"/>
      <c r="U44" s="60"/>
      <c r="V44" s="60"/>
      <c r="W44" s="60"/>
      <c r="X44" s="60"/>
      <c r="Y44" s="60"/>
    </row>
    <row r="45" spans="1:25" s="5" customFormat="1" ht="12.75" customHeight="1" x14ac:dyDescent="0.3">
      <c r="A45" s="23"/>
      <c r="B45" s="122" t="s">
        <v>37</v>
      </c>
      <c r="C45" s="122"/>
      <c r="D45" s="122"/>
      <c r="E45" s="122"/>
      <c r="F45" s="122"/>
      <c r="G45" s="122"/>
      <c r="H45" s="122"/>
      <c r="I45" s="122"/>
      <c r="J45" s="122"/>
      <c r="K45" s="23"/>
      <c r="M45" s="63"/>
      <c r="N45" s="63"/>
      <c r="O45" s="63"/>
      <c r="P45" s="63"/>
      <c r="Q45" s="63"/>
      <c r="R45" s="64"/>
      <c r="S45" s="64"/>
      <c r="T45" s="60"/>
      <c r="U45" s="60"/>
      <c r="V45" s="60"/>
      <c r="W45" s="60"/>
      <c r="X45" s="60"/>
      <c r="Y45" s="60"/>
    </row>
    <row r="46" spans="1:25" s="5" customFormat="1" ht="13.8" x14ac:dyDescent="0.3">
      <c r="A46" s="23"/>
      <c r="B46" s="122"/>
      <c r="C46" s="122"/>
      <c r="D46" s="122"/>
      <c r="E46" s="122"/>
      <c r="F46" s="122"/>
      <c r="G46" s="122"/>
      <c r="H46" s="122"/>
      <c r="I46" s="122"/>
      <c r="J46" s="122"/>
      <c r="K46" s="23"/>
      <c r="M46" s="63"/>
      <c r="N46" s="63"/>
      <c r="O46" s="63"/>
      <c r="P46" s="63"/>
      <c r="Q46" s="63"/>
      <c r="R46" s="64"/>
      <c r="S46" s="64"/>
      <c r="T46" s="60"/>
      <c r="U46" s="60"/>
      <c r="V46" s="60"/>
      <c r="W46" s="60"/>
      <c r="X46" s="60"/>
      <c r="Y46" s="60"/>
    </row>
    <row r="47" spans="1:25" s="5" customFormat="1" ht="13.8" x14ac:dyDescent="0.3">
      <c r="A47" s="23"/>
      <c r="B47" s="122"/>
      <c r="C47" s="122"/>
      <c r="D47" s="122"/>
      <c r="E47" s="122"/>
      <c r="F47" s="122"/>
      <c r="G47" s="122"/>
      <c r="H47" s="122"/>
      <c r="I47" s="122"/>
      <c r="J47" s="122"/>
      <c r="K47" s="23"/>
      <c r="M47" s="63"/>
      <c r="N47" s="63"/>
      <c r="O47" s="63"/>
      <c r="P47" s="63"/>
      <c r="Q47" s="63"/>
      <c r="R47" s="64"/>
      <c r="S47" s="64"/>
      <c r="T47" s="60"/>
      <c r="U47" s="60"/>
      <c r="V47" s="60"/>
      <c r="W47" s="60"/>
      <c r="X47" s="60"/>
      <c r="Y47" s="60"/>
    </row>
    <row r="48" spans="1:25" s="5" customFormat="1" ht="12.75" customHeight="1" x14ac:dyDescent="0.3">
      <c r="A48" s="23"/>
      <c r="B48" s="122"/>
      <c r="C48" s="122"/>
      <c r="D48" s="122"/>
      <c r="E48" s="122"/>
      <c r="F48" s="122"/>
      <c r="G48" s="122"/>
      <c r="H48" s="122"/>
      <c r="I48" s="122"/>
      <c r="J48" s="122"/>
      <c r="K48" s="23"/>
      <c r="M48" s="63"/>
      <c r="N48" s="63"/>
      <c r="O48" s="63"/>
      <c r="P48" s="63"/>
      <c r="Q48" s="63"/>
      <c r="R48" s="64"/>
      <c r="S48" s="64"/>
      <c r="T48" s="60"/>
      <c r="U48" s="60"/>
      <c r="V48" s="60"/>
      <c r="W48" s="60"/>
      <c r="X48" s="60"/>
      <c r="Y48" s="60"/>
    </row>
    <row r="49" spans="1:25" s="5" customFormat="1" ht="13.8" x14ac:dyDescent="0.3">
      <c r="A49" s="23"/>
      <c r="B49" s="23" t="s">
        <v>44</v>
      </c>
      <c r="C49" s="23"/>
      <c r="D49" s="23"/>
      <c r="E49" s="23"/>
      <c r="F49" s="23"/>
      <c r="G49" s="23"/>
      <c r="H49" s="23"/>
      <c r="I49" s="23"/>
      <c r="J49" s="23"/>
      <c r="K49" s="23"/>
      <c r="M49" s="63"/>
      <c r="N49" s="63"/>
      <c r="O49" s="63"/>
      <c r="P49" s="63"/>
      <c r="Q49" s="63"/>
      <c r="R49" s="64"/>
      <c r="S49" s="64"/>
      <c r="T49" s="60"/>
      <c r="U49" s="60"/>
      <c r="V49" s="60"/>
      <c r="W49" s="60"/>
      <c r="X49" s="60"/>
      <c r="Y49" s="60"/>
    </row>
    <row r="50" spans="1:25" s="5" customFormat="1" ht="13.8" x14ac:dyDescent="0.3">
      <c r="A50" s="23"/>
      <c r="B50" s="23"/>
      <c r="C50" s="23"/>
      <c r="D50" s="23"/>
      <c r="F50" s="120" t="s">
        <v>63</v>
      </c>
      <c r="G50" s="90"/>
      <c r="H50" s="23"/>
      <c r="I50" s="23"/>
      <c r="J50" s="23"/>
      <c r="K50" s="23"/>
      <c r="M50" s="63"/>
      <c r="N50" s="63"/>
      <c r="O50" s="63"/>
      <c r="P50" s="63"/>
      <c r="Q50" s="63"/>
      <c r="R50" s="64"/>
      <c r="S50" s="64"/>
      <c r="T50" s="60"/>
      <c r="U50" s="60"/>
      <c r="V50" s="60"/>
      <c r="W50" s="60"/>
      <c r="X50" s="60"/>
      <c r="Y50" s="60"/>
    </row>
    <row r="51" spans="1:25" s="5" customFormat="1" ht="13.8" x14ac:dyDescent="0.3">
      <c r="A51" s="23"/>
      <c r="B51" s="23"/>
      <c r="C51" s="23"/>
      <c r="D51" s="23"/>
      <c r="E51" s="23"/>
      <c r="F51" s="23"/>
      <c r="G51" s="23"/>
      <c r="H51" s="23"/>
      <c r="I51" s="23"/>
      <c r="J51" s="23"/>
      <c r="K51" s="23"/>
      <c r="M51" s="63"/>
      <c r="N51" s="63"/>
      <c r="O51" s="63"/>
      <c r="P51" s="63"/>
      <c r="Q51" s="63"/>
      <c r="R51" s="64"/>
      <c r="S51" s="64"/>
      <c r="T51" s="60"/>
      <c r="U51" s="60"/>
      <c r="V51" s="60"/>
      <c r="W51" s="60"/>
      <c r="X51" s="60"/>
      <c r="Y51" s="60"/>
    </row>
    <row r="52" spans="1:25" s="5" customFormat="1" ht="12.75" customHeight="1" x14ac:dyDescent="0.3">
      <c r="A52" s="23"/>
      <c r="B52" s="24" t="s">
        <v>45</v>
      </c>
      <c r="C52" s="23"/>
      <c r="D52" s="23"/>
      <c r="E52" s="23"/>
      <c r="F52" s="23"/>
      <c r="G52" s="23"/>
      <c r="H52" s="23"/>
      <c r="I52" s="23"/>
      <c r="J52" s="23"/>
      <c r="K52" s="23"/>
      <c r="M52" s="63"/>
      <c r="N52" s="63"/>
      <c r="O52" s="63"/>
      <c r="P52" s="63"/>
      <c r="Q52" s="63"/>
      <c r="R52" s="64"/>
      <c r="S52" s="64"/>
      <c r="T52" s="60"/>
      <c r="U52" s="60"/>
      <c r="V52" s="60"/>
      <c r="W52" s="60"/>
      <c r="X52" s="60"/>
      <c r="Y52" s="60"/>
    </row>
    <row r="53" spans="1:25" s="5" customFormat="1" ht="13.8" x14ac:dyDescent="0.3">
      <c r="A53" s="23"/>
      <c r="B53" s="23"/>
      <c r="C53" s="23"/>
      <c r="D53" s="23"/>
      <c r="E53" s="23"/>
      <c r="F53" s="23"/>
      <c r="G53" s="23"/>
      <c r="H53" s="23"/>
      <c r="I53" s="23"/>
      <c r="J53" s="23"/>
      <c r="K53" s="23"/>
      <c r="M53" s="63"/>
      <c r="N53" s="63"/>
      <c r="O53" s="63"/>
      <c r="P53" s="63"/>
      <c r="Q53" s="63"/>
      <c r="R53" s="64"/>
      <c r="S53" s="64"/>
      <c r="T53" s="60"/>
      <c r="U53" s="60"/>
      <c r="V53" s="60"/>
      <c r="W53" s="60"/>
      <c r="X53" s="60"/>
      <c r="Y53" s="60"/>
    </row>
    <row r="54" spans="1:25" s="5" customFormat="1" ht="13.8" x14ac:dyDescent="0.3">
      <c r="A54" s="23"/>
      <c r="B54" s="123" t="s">
        <v>46</v>
      </c>
      <c r="C54" s="123"/>
      <c r="D54" s="123"/>
      <c r="E54" s="123"/>
      <c r="F54" s="123"/>
      <c r="G54" s="123"/>
      <c r="H54" s="123"/>
      <c r="I54" s="123"/>
      <c r="J54" s="123"/>
      <c r="K54" s="23"/>
      <c r="M54" s="63"/>
      <c r="N54" s="63"/>
      <c r="O54" s="63"/>
      <c r="P54" s="63"/>
      <c r="Q54" s="63"/>
      <c r="R54" s="64"/>
      <c r="S54" s="64"/>
      <c r="T54" s="60"/>
      <c r="U54" s="60"/>
      <c r="V54" s="60"/>
      <c r="W54" s="60"/>
      <c r="X54" s="60"/>
      <c r="Y54" s="60"/>
    </row>
    <row r="55" spans="1:25" s="5" customFormat="1" ht="13.8" x14ac:dyDescent="0.3">
      <c r="A55" s="23"/>
      <c r="B55" s="123"/>
      <c r="C55" s="123"/>
      <c r="D55" s="123"/>
      <c r="E55" s="123"/>
      <c r="F55" s="123"/>
      <c r="G55" s="123"/>
      <c r="H55" s="123"/>
      <c r="I55" s="123"/>
      <c r="J55" s="123"/>
      <c r="K55" s="23"/>
      <c r="M55" s="63"/>
      <c r="N55" s="63"/>
      <c r="O55" s="63"/>
      <c r="P55" s="63"/>
      <c r="Q55" s="63"/>
      <c r="R55" s="64"/>
      <c r="S55" s="64"/>
      <c r="T55" s="60"/>
      <c r="U55" s="60"/>
      <c r="V55" s="60"/>
      <c r="W55" s="60"/>
      <c r="X55" s="60"/>
      <c r="Y55" s="60"/>
    </row>
    <row r="56" spans="1:25" s="5" customFormat="1" ht="13.8" x14ac:dyDescent="0.3">
      <c r="A56" s="23"/>
      <c r="B56" s="123"/>
      <c r="C56" s="123"/>
      <c r="D56" s="123"/>
      <c r="E56" s="123"/>
      <c r="F56" s="123"/>
      <c r="G56" s="123"/>
      <c r="H56" s="123"/>
      <c r="I56" s="123"/>
      <c r="J56" s="123"/>
      <c r="K56" s="23"/>
      <c r="M56" s="63"/>
      <c r="N56" s="63"/>
      <c r="O56"/>
      <c r="P56" s="63"/>
      <c r="Q56" s="63"/>
      <c r="R56" s="64"/>
      <c r="S56" s="64"/>
      <c r="T56" s="60"/>
      <c r="U56" s="60"/>
      <c r="V56" s="60"/>
      <c r="W56" s="60"/>
      <c r="X56" s="60"/>
      <c r="Y56" s="60"/>
    </row>
    <row r="57" spans="1:25" s="5" customFormat="1" ht="13.8" x14ac:dyDescent="0.3">
      <c r="A57" s="23"/>
      <c r="B57" s="23"/>
      <c r="C57" s="23"/>
      <c r="D57" s="23"/>
      <c r="F57" s="90"/>
      <c r="G57" s="23"/>
      <c r="H57" s="23"/>
      <c r="I57" s="23"/>
      <c r="J57" s="23"/>
      <c r="K57" s="23"/>
      <c r="M57" s="63"/>
      <c r="N57" s="63"/>
      <c r="O57" s="63"/>
      <c r="P57" s="63"/>
      <c r="Q57" s="63"/>
      <c r="R57" s="64"/>
      <c r="S57" s="64"/>
      <c r="T57" s="60"/>
      <c r="U57" s="60"/>
      <c r="V57" s="60"/>
      <c r="W57" s="60"/>
      <c r="X57" s="60"/>
      <c r="Y57" s="60"/>
    </row>
    <row r="58" spans="1:25" s="5" customFormat="1" ht="13.8" x14ac:dyDescent="0.3">
      <c r="A58" s="23"/>
      <c r="B58" s="23"/>
      <c r="C58" s="23"/>
      <c r="D58" s="23"/>
      <c r="E58" s="23"/>
      <c r="F58" s="23"/>
      <c r="G58" s="23"/>
      <c r="H58" s="23"/>
      <c r="I58" s="23"/>
      <c r="J58" s="23"/>
      <c r="K58" s="23"/>
      <c r="M58" s="63"/>
      <c r="N58" s="63"/>
      <c r="O58" s="63"/>
      <c r="P58" s="63"/>
      <c r="Q58" s="63"/>
      <c r="R58" s="64"/>
      <c r="S58" s="64"/>
      <c r="T58" s="60"/>
      <c r="U58" s="60"/>
      <c r="V58" s="60"/>
      <c r="W58" s="60"/>
      <c r="X58" s="60"/>
      <c r="Y58" s="60"/>
    </row>
    <row r="59" spans="1:25" s="5" customFormat="1" ht="13.8" x14ac:dyDescent="0.3">
      <c r="K59" s="23"/>
      <c r="M59" s="63"/>
      <c r="N59" s="63"/>
      <c r="O59" s="121"/>
      <c r="P59" s="63"/>
      <c r="Q59" s="63"/>
      <c r="R59" s="64"/>
      <c r="S59" s="64"/>
      <c r="T59" s="60"/>
      <c r="U59" s="60"/>
      <c r="V59" s="60"/>
      <c r="W59" s="60"/>
      <c r="X59" s="60"/>
      <c r="Y59" s="60"/>
    </row>
    <row r="60" spans="1:25" s="5" customFormat="1" ht="13.8" x14ac:dyDescent="0.3">
      <c r="A60" s="23"/>
      <c r="B60" s="23" t="s">
        <v>47</v>
      </c>
      <c r="C60" s="23"/>
      <c r="D60" s="23"/>
      <c r="E60" s="23"/>
      <c r="F60" s="23"/>
      <c r="G60" s="23"/>
      <c r="H60" s="23"/>
      <c r="I60" s="23"/>
      <c r="J60" s="23"/>
      <c r="K60" s="23"/>
      <c r="M60" s="63"/>
      <c r="N60" s="63"/>
      <c r="O60" s="63"/>
      <c r="P60" s="63"/>
      <c r="Q60" s="63"/>
      <c r="R60" s="64"/>
      <c r="S60" s="64"/>
      <c r="T60" s="60"/>
      <c r="U60" s="60"/>
      <c r="V60" s="60"/>
      <c r="W60" s="60"/>
      <c r="X60" s="60"/>
      <c r="Y60" s="60"/>
    </row>
    <row r="61" spans="1:25" s="5" customFormat="1" ht="13.8" x14ac:dyDescent="0.3">
      <c r="A61" s="23"/>
      <c r="C61" s="23"/>
      <c r="D61" s="23"/>
      <c r="F61" s="120" t="s">
        <v>64</v>
      </c>
      <c r="G61" s="52"/>
      <c r="H61" s="23"/>
      <c r="I61" s="23"/>
      <c r="J61" s="23"/>
      <c r="K61" s="23"/>
      <c r="M61" s="63"/>
      <c r="N61" s="63"/>
      <c r="O61" s="63"/>
      <c r="P61" s="63"/>
      <c r="Q61" s="63"/>
      <c r="R61" s="64"/>
      <c r="S61" s="64"/>
      <c r="T61" s="60"/>
      <c r="U61" s="60"/>
      <c r="V61" s="60"/>
      <c r="W61" s="60"/>
      <c r="X61" s="60"/>
      <c r="Y61" s="60"/>
    </row>
    <row r="62" spans="1:25" s="5" customFormat="1" ht="13.8" x14ac:dyDescent="0.3">
      <c r="A62" s="23"/>
      <c r="B62" s="23"/>
      <c r="C62" s="23"/>
      <c r="D62" s="23"/>
      <c r="E62" s="23"/>
      <c r="F62" s="23"/>
      <c r="G62" s="23"/>
      <c r="H62" s="23"/>
      <c r="I62" s="23"/>
      <c r="J62" s="23"/>
      <c r="K62" s="23"/>
      <c r="M62" s="63"/>
      <c r="N62" s="63"/>
      <c r="O62" s="63"/>
      <c r="P62" s="63"/>
      <c r="Q62" s="63"/>
      <c r="R62" s="64"/>
      <c r="S62" s="64"/>
      <c r="T62" s="60"/>
      <c r="U62" s="60"/>
      <c r="V62" s="60"/>
      <c r="W62" s="60"/>
      <c r="X62" s="60"/>
      <c r="Y62" s="60"/>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V7758"/>
  <sheetViews>
    <sheetView tabSelected="1" view="pageBreakPreview" zoomScaleNormal="100" zoomScaleSheetLayoutView="100"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3.8" x14ac:dyDescent="0.3">
      <c r="A2" s="1"/>
      <c r="B2" s="2" t="s">
        <v>2</v>
      </c>
      <c r="C2" s="3" t="s">
        <v>10</v>
      </c>
      <c r="D2" s="1"/>
      <c r="E2" s="1"/>
      <c r="F2" s="2" t="s">
        <v>5</v>
      </c>
      <c r="G2" s="3" t="s">
        <v>34</v>
      </c>
      <c r="H2" s="1"/>
      <c r="I2" s="1"/>
      <c r="J2" s="1"/>
      <c r="K2" s="1"/>
      <c r="M2" s="9" t="s">
        <v>19</v>
      </c>
      <c r="N2" s="9" t="s">
        <v>19</v>
      </c>
      <c r="O2" s="9" t="s">
        <v>13</v>
      </c>
      <c r="P2" s="9" t="s">
        <v>13</v>
      </c>
      <c r="Q2" s="9" t="s">
        <v>13</v>
      </c>
      <c r="R2" s="9" t="s">
        <v>19</v>
      </c>
      <c r="S2" s="34" t="s">
        <v>19</v>
      </c>
      <c r="T2" s="35"/>
      <c r="W2" s="7" t="s">
        <v>20</v>
      </c>
      <c r="X2" s="8">
        <f>SUM(N:N)</f>
        <v>0</v>
      </c>
    </row>
    <row r="3" spans="1:35" s="5" customFormat="1" ht="13.8" x14ac:dyDescent="0.3">
      <c r="A3" s="1"/>
      <c r="B3" s="2" t="s">
        <v>3</v>
      </c>
      <c r="C3" s="10" t="s">
        <v>21</v>
      </c>
      <c r="D3" s="1"/>
      <c r="E3" s="1"/>
      <c r="F3" s="2" t="s">
        <v>4</v>
      </c>
      <c r="G3" s="3" t="s">
        <v>66</v>
      </c>
      <c r="H3" s="1"/>
      <c r="I3" s="1"/>
      <c r="J3" s="1"/>
      <c r="K3" s="1"/>
      <c r="M3" s="9"/>
      <c r="N3" s="9"/>
      <c r="O3" s="9"/>
      <c r="P3" s="9"/>
      <c r="Q3" s="9"/>
      <c r="R3" s="9"/>
      <c r="S3" s="34"/>
      <c r="T3" s="35"/>
      <c r="W3" s="7" t="s">
        <v>22</v>
      </c>
      <c r="X3" s="8">
        <f>SUM(O:O)</f>
        <v>0</v>
      </c>
    </row>
    <row r="4" spans="1:35" s="5" customFormat="1" ht="13.8" x14ac:dyDescent="0.3">
      <c r="A4" s="1"/>
      <c r="B4" s="2" t="s">
        <v>23</v>
      </c>
      <c r="C4" s="4"/>
      <c r="D4" s="1"/>
      <c r="E4" s="1"/>
      <c r="F4" s="2" t="s">
        <v>24</v>
      </c>
      <c r="G4" s="3" t="s">
        <v>49</v>
      </c>
      <c r="H4" s="1"/>
      <c r="I4" s="1"/>
      <c r="J4" s="1"/>
      <c r="K4" s="1"/>
      <c r="M4" s="9"/>
      <c r="N4" s="9"/>
      <c r="O4" s="9"/>
      <c r="P4" s="9"/>
      <c r="Q4" s="11"/>
      <c r="R4" s="12"/>
      <c r="S4" s="36"/>
      <c r="T4" s="35"/>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6"/>
      <c r="T5" s="35"/>
      <c r="W5" s="7" t="s">
        <v>22</v>
      </c>
      <c r="X5" s="8">
        <f>SUM(Q:Q)</f>
        <v>0</v>
      </c>
    </row>
    <row r="6" spans="1:35" s="5" customFormat="1" ht="13.8" x14ac:dyDescent="0.3">
      <c r="A6" s="1"/>
      <c r="B6" s="1" t="s">
        <v>7</v>
      </c>
      <c r="C6" s="13"/>
      <c r="D6" s="1"/>
      <c r="E6" s="1"/>
      <c r="F6" s="1"/>
      <c r="G6" s="1"/>
      <c r="H6" s="1"/>
      <c r="I6" s="1"/>
      <c r="J6" s="1"/>
      <c r="K6" s="1"/>
      <c r="M6" s="9"/>
      <c r="N6" s="9"/>
      <c r="O6" s="9"/>
      <c r="P6" s="9"/>
      <c r="Q6" s="11"/>
      <c r="R6" s="12"/>
      <c r="S6" s="36"/>
      <c r="T6" s="35"/>
      <c r="W6" s="7" t="s">
        <v>27</v>
      </c>
      <c r="X6" s="8">
        <f>SUM(R:R)</f>
        <v>0</v>
      </c>
    </row>
    <row r="7" spans="1:35" s="5" customFormat="1" ht="13.8" x14ac:dyDescent="0.3">
      <c r="A7" s="1"/>
      <c r="B7" s="1"/>
      <c r="C7" s="1"/>
      <c r="D7" s="1"/>
      <c r="E7" s="1"/>
      <c r="F7" s="1"/>
      <c r="G7" s="1"/>
      <c r="H7" s="1"/>
      <c r="I7" s="1"/>
      <c r="J7" s="1"/>
      <c r="K7" s="1"/>
      <c r="M7" s="9"/>
      <c r="N7" s="9"/>
      <c r="O7" s="9"/>
      <c r="P7" s="9"/>
      <c r="Q7" s="11"/>
      <c r="R7" s="12"/>
      <c r="S7" s="36"/>
      <c r="T7" s="35"/>
      <c r="W7" s="7" t="s">
        <v>28</v>
      </c>
      <c r="X7" s="8">
        <f>SUM(S:S)</f>
        <v>0</v>
      </c>
    </row>
    <row r="8" spans="1:35" s="5" customFormat="1" ht="13.8" x14ac:dyDescent="0.3">
      <c r="A8" s="14"/>
      <c r="E8" s="7" t="s">
        <v>1</v>
      </c>
      <c r="F8" s="8" t="str">
        <f>$C$1</f>
        <v>R. Abbott</v>
      </c>
      <c r="H8" s="15"/>
      <c r="I8" s="7" t="s">
        <v>8</v>
      </c>
      <c r="J8" s="16" t="str">
        <f>$G$2</f>
        <v>AA-SM-512</v>
      </c>
      <c r="K8" s="17"/>
      <c r="L8" s="18"/>
      <c r="M8" s="9"/>
      <c r="N8" s="9"/>
      <c r="O8" s="9"/>
      <c r="P8" s="9"/>
      <c r="Q8" s="11"/>
      <c r="R8" s="12"/>
      <c r="S8" s="36"/>
      <c r="T8" s="35"/>
    </row>
    <row r="9" spans="1:35" s="5" customFormat="1" ht="13.8" x14ac:dyDescent="0.3">
      <c r="E9" s="7" t="s">
        <v>2</v>
      </c>
      <c r="F9" s="15" t="str">
        <f>$C$2</f>
        <v xml:space="preserve"> </v>
      </c>
      <c r="H9" s="15"/>
      <c r="I9" s="7" t="s">
        <v>9</v>
      </c>
      <c r="J9" s="17" t="str">
        <f>$G$3</f>
        <v>A</v>
      </c>
      <c r="K9" s="17"/>
      <c r="L9" s="18"/>
      <c r="M9" s="9">
        <v>1</v>
      </c>
      <c r="N9" s="9"/>
      <c r="O9" s="9"/>
      <c r="P9" s="9"/>
      <c r="Q9" s="11"/>
      <c r="R9" s="12"/>
      <c r="S9" s="36"/>
      <c r="T9" s="35"/>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3.8" x14ac:dyDescent="0.3">
      <c r="A11" s="26"/>
      <c r="B11" s="26"/>
      <c r="C11" s="26"/>
      <c r="D11" s="26"/>
      <c r="E11" s="7" t="s">
        <v>29</v>
      </c>
      <c r="F11" s="15" t="str">
        <f>$C$5</f>
        <v>STANDARD SPREADSHEET METHOD</v>
      </c>
      <c r="I11" s="19"/>
      <c r="J11" s="8"/>
      <c r="M11" s="9"/>
      <c r="N11" s="9"/>
      <c r="O11" s="9"/>
      <c r="P11" s="9"/>
      <c r="Q11" s="9"/>
      <c r="R11" s="9"/>
      <c r="S11" s="34"/>
      <c r="T11" s="35"/>
    </row>
    <row r="12" spans="1:35" s="28" customFormat="1" x14ac:dyDescent="0.3">
      <c r="A12" s="68"/>
      <c r="B12" s="21" t="str">
        <f>$G$4</f>
        <v>APPROXIMATE STRENGTH OF BRAZED JOINTS</v>
      </c>
      <c r="C12" s="69"/>
      <c r="D12" s="69"/>
      <c r="E12" s="70"/>
      <c r="F12" s="69"/>
      <c r="G12" s="69"/>
      <c r="H12" s="69"/>
      <c r="I12" s="69"/>
      <c r="J12" s="69"/>
      <c r="K12" s="69"/>
      <c r="L12" s="30"/>
      <c r="M12" s="37"/>
      <c r="N12" s="38"/>
      <c r="O12" s="38"/>
      <c r="P12" s="38"/>
      <c r="Q12" s="38"/>
      <c r="R12" s="37"/>
      <c r="S12" s="37"/>
      <c r="T12" s="39"/>
    </row>
    <row r="13" spans="1:35" s="28" customFormat="1" ht="13.8" x14ac:dyDescent="0.3">
      <c r="A13" s="71"/>
      <c r="B13" s="126" t="s">
        <v>65</v>
      </c>
      <c r="C13" s="126"/>
      <c r="D13" s="126"/>
      <c r="E13" s="126"/>
      <c r="F13" s="126"/>
      <c r="G13" s="126"/>
      <c r="H13" s="126"/>
      <c r="I13" s="126"/>
      <c r="J13" s="126"/>
      <c r="K13" s="126"/>
      <c r="L13" s="30"/>
      <c r="M13" s="37"/>
      <c r="N13" s="38"/>
      <c r="O13" s="38"/>
      <c r="P13" s="38"/>
      <c r="Q13" s="38"/>
      <c r="R13" s="37"/>
      <c r="S13" s="37"/>
      <c r="T13" s="39"/>
    </row>
    <row r="14" spans="1:35" s="26" customFormat="1" ht="13.8" x14ac:dyDescent="0.3">
      <c r="B14" s="125" t="s">
        <v>60</v>
      </c>
      <c r="C14" s="125"/>
      <c r="D14" s="125"/>
      <c r="F14" s="71"/>
      <c r="G14" s="71"/>
      <c r="H14" s="71"/>
      <c r="I14" s="71"/>
      <c r="J14" s="71"/>
      <c r="K14" s="71"/>
      <c r="L14" s="29"/>
      <c r="M14" s="27"/>
      <c r="N14" s="27"/>
      <c r="O14" s="27"/>
      <c r="P14" s="27"/>
      <c r="Q14" s="27"/>
      <c r="R14" s="27"/>
      <c r="S14" s="27"/>
      <c r="T14" s="27"/>
    </row>
    <row r="15" spans="1:35" s="26" customFormat="1" ht="13.8" x14ac:dyDescent="0.3">
      <c r="B15" s="125" t="s">
        <v>61</v>
      </c>
      <c r="C15" s="125"/>
      <c r="D15" s="125"/>
      <c r="F15" s="71"/>
      <c r="G15" s="75"/>
      <c r="H15" s="71"/>
      <c r="I15" s="71"/>
      <c r="J15" s="71"/>
      <c r="K15" s="71"/>
      <c r="M15" s="27"/>
      <c r="N15" s="27"/>
      <c r="O15" s="27"/>
      <c r="P15" s="27"/>
      <c r="Q15" s="27"/>
      <c r="R15" s="27"/>
      <c r="S15" s="27"/>
      <c r="T15" s="27"/>
    </row>
    <row r="16" spans="1:35" s="26" customFormat="1" ht="13.8" x14ac:dyDescent="0.3">
      <c r="A16" s="71"/>
      <c r="B16" s="72"/>
      <c r="C16" s="71"/>
      <c r="D16" s="71"/>
      <c r="E16" s="71"/>
      <c r="F16" s="71"/>
      <c r="G16" s="71"/>
      <c r="H16" s="71"/>
      <c r="I16" s="71"/>
      <c r="J16" s="71"/>
      <c r="K16" s="71"/>
      <c r="M16" s="27"/>
      <c r="N16" s="27"/>
      <c r="O16" s="27"/>
      <c r="P16" s="27"/>
      <c r="Q16" s="27"/>
      <c r="R16" s="27"/>
      <c r="S16" s="27"/>
      <c r="T16" s="27"/>
      <c r="V16" s="40"/>
      <c r="W16" s="40"/>
      <c r="Y16" s="5"/>
      <c r="Z16" s="5"/>
      <c r="AA16" s="5"/>
      <c r="AB16" s="5"/>
      <c r="AC16" s="7"/>
      <c r="AD16" s="5"/>
      <c r="AE16" s="5"/>
      <c r="AF16" s="5"/>
      <c r="AG16" s="5"/>
      <c r="AH16" s="5"/>
      <c r="AI16" s="5"/>
    </row>
    <row r="17" spans="1:178" s="28" customFormat="1" ht="13.5" customHeight="1" x14ac:dyDescent="0.3">
      <c r="A17" s="71"/>
      <c r="B17" s="73" t="s">
        <v>53</v>
      </c>
      <c r="C17" s="71"/>
      <c r="D17" s="74"/>
      <c r="E17" s="71"/>
      <c r="F17" s="71"/>
      <c r="G17" s="71"/>
      <c r="H17" s="71"/>
      <c r="I17" s="71"/>
      <c r="J17" s="71"/>
      <c r="K17" s="71"/>
      <c r="L17" s="30"/>
      <c r="M17" s="27"/>
      <c r="N17" s="27"/>
      <c r="O17" s="27"/>
      <c r="P17" s="27"/>
      <c r="Q17" s="27"/>
      <c r="R17" s="27"/>
      <c r="S17" s="27"/>
      <c r="T17" s="27"/>
      <c r="U17" s="30"/>
      <c r="V17" s="40"/>
      <c r="W17" s="40"/>
      <c r="X17" s="30"/>
      <c r="Y17" s="5"/>
      <c r="Z17" s="18"/>
      <c r="AA17" s="43"/>
      <c r="AB17" s="43"/>
      <c r="AC17" s="5"/>
      <c r="AD17" s="5"/>
      <c r="AE17" s="5"/>
      <c r="AF17" s="5"/>
      <c r="AG17" s="5"/>
      <c r="AH17" s="5"/>
      <c r="AI17" s="5"/>
    </row>
    <row r="18" spans="1:178" s="28" customFormat="1" ht="13.8" x14ac:dyDescent="0.3">
      <c r="A18" s="71"/>
      <c r="B18" s="118" t="s">
        <v>54</v>
      </c>
      <c r="C18" s="119">
        <v>160000</v>
      </c>
      <c r="D18" s="81" t="s">
        <v>56</v>
      </c>
      <c r="E18" s="71"/>
      <c r="F18" s="75"/>
      <c r="G18" s="75"/>
      <c r="H18" s="75"/>
      <c r="I18" s="75"/>
      <c r="J18" s="75"/>
      <c r="K18" s="75"/>
      <c r="L18" s="30"/>
      <c r="M18" s="27"/>
      <c r="N18" s="27"/>
      <c r="O18" s="27"/>
      <c r="P18" s="27"/>
      <c r="Q18" s="27"/>
      <c r="R18" s="27"/>
      <c r="S18" s="27"/>
      <c r="T18" s="27"/>
      <c r="U18" s="30"/>
      <c r="V18" s="40"/>
      <c r="W18" s="40"/>
      <c r="X18" s="30"/>
      <c r="Y18" s="5"/>
      <c r="Z18" s="43"/>
      <c r="AA18" s="29"/>
      <c r="AB18" s="31"/>
      <c r="AC18" s="5"/>
      <c r="AD18" s="5"/>
      <c r="AE18" s="5"/>
      <c r="AF18" s="5"/>
      <c r="AG18" s="5"/>
      <c r="AH18" s="5"/>
      <c r="AI18" s="5"/>
    </row>
    <row r="19" spans="1:178" s="28" customFormat="1" ht="13.8" x14ac:dyDescent="0.3">
      <c r="A19" s="71"/>
      <c r="B19" s="74" t="s">
        <v>55</v>
      </c>
      <c r="C19" s="119">
        <v>140000</v>
      </c>
      <c r="D19" s="81" t="s">
        <v>56</v>
      </c>
      <c r="E19" s="71"/>
      <c r="F19" s="71"/>
      <c r="G19" s="71"/>
      <c r="H19" s="71"/>
      <c r="I19" s="71"/>
      <c r="J19" s="71"/>
      <c r="K19" s="71"/>
      <c r="L19" s="30"/>
      <c r="M19" s="27"/>
      <c r="N19" s="27"/>
      <c r="O19" s="27"/>
      <c r="P19" s="27"/>
      <c r="Q19" s="27"/>
      <c r="R19" s="27"/>
      <c r="S19" s="27"/>
      <c r="T19" s="27"/>
      <c r="U19" s="30"/>
      <c r="V19" s="40"/>
      <c r="W19" s="40"/>
      <c r="X19" s="30"/>
      <c r="Y19" s="5"/>
      <c r="Z19" s="43"/>
      <c r="AA19" s="29"/>
      <c r="AB19" s="31"/>
      <c r="AC19" s="44"/>
      <c r="AD19" s="5"/>
      <c r="AE19" s="45"/>
      <c r="AF19" s="44"/>
      <c r="AG19" s="44"/>
      <c r="AH19" s="44"/>
      <c r="AI19" s="5"/>
    </row>
    <row r="20" spans="1:178" s="28" customFormat="1" ht="13.8" x14ac:dyDescent="0.3">
      <c r="A20" s="75"/>
      <c r="B20" s="75"/>
      <c r="C20" s="75"/>
      <c r="D20" s="75"/>
      <c r="E20" s="75"/>
      <c r="F20" s="71"/>
      <c r="G20" s="71"/>
      <c r="H20" s="71"/>
      <c r="I20" s="71"/>
      <c r="J20" s="71"/>
      <c r="K20" s="71"/>
      <c r="L20" s="30"/>
      <c r="M20" s="27"/>
      <c r="N20" s="27"/>
      <c r="O20" s="27"/>
      <c r="P20" s="27"/>
      <c r="Q20" s="27"/>
      <c r="R20" s="27"/>
      <c r="S20" s="27"/>
      <c r="T20" s="27"/>
      <c r="U20" s="30"/>
      <c r="V20" s="40"/>
      <c r="W20" s="40"/>
      <c r="X20" s="30"/>
      <c r="Y20" s="23"/>
      <c r="Z20" s="43"/>
      <c r="AA20" s="29"/>
      <c r="AB20" s="31"/>
      <c r="AC20" s="44"/>
      <c r="AD20" s="44"/>
      <c r="AE20" s="44"/>
      <c r="AF20" s="44"/>
      <c r="AG20" s="44"/>
      <c r="AH20" s="44"/>
      <c r="AI20" s="23"/>
    </row>
    <row r="21" spans="1:178" s="93" customFormat="1" ht="13.8" x14ac:dyDescent="0.3">
      <c r="A21" s="71"/>
      <c r="B21" s="81" t="s">
        <v>59</v>
      </c>
      <c r="C21" s="76"/>
      <c r="D21" s="71"/>
      <c r="E21" s="71"/>
      <c r="F21" s="1"/>
      <c r="G21" s="1"/>
      <c r="H21" s="1"/>
      <c r="I21" s="1"/>
      <c r="J21" s="116"/>
      <c r="K21" s="1"/>
      <c r="L21" s="96"/>
      <c r="M21" s="97"/>
      <c r="N21" s="97"/>
      <c r="O21" s="97"/>
      <c r="P21" s="97"/>
      <c r="Q21" s="97"/>
      <c r="R21" s="97"/>
      <c r="S21" s="97"/>
      <c r="T21" s="97"/>
      <c r="U21" s="96"/>
      <c r="AA21" s="99">
        <v>0</v>
      </c>
      <c r="AB21" s="99">
        <f t="shared" ref="AB21:AB41" si="0">(1-(AA21^$C$25))^(1/$C$26)</f>
        <v>1</v>
      </c>
      <c r="AE21" s="93">
        <v>0</v>
      </c>
      <c r="AF21" s="93">
        <v>0</v>
      </c>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row>
    <row r="22" spans="1:178" s="93" customFormat="1" ht="13.8" x14ac:dyDescent="0.3">
      <c r="A22" s="71"/>
      <c r="B22" s="106" t="s">
        <v>57</v>
      </c>
      <c r="C22" s="115">
        <v>16000</v>
      </c>
      <c r="D22" s="81" t="s">
        <v>56</v>
      </c>
      <c r="E22" s="71"/>
      <c r="F22" s="1"/>
      <c r="G22" s="1"/>
      <c r="H22" s="1"/>
      <c r="I22" s="98"/>
      <c r="J22" s="1"/>
      <c r="K22" s="1"/>
      <c r="L22" s="96"/>
      <c r="M22" s="97"/>
      <c r="N22" s="97"/>
      <c r="O22" s="97"/>
      <c r="P22" s="97"/>
      <c r="Q22" s="97"/>
      <c r="R22" s="97"/>
      <c r="S22" s="97"/>
      <c r="T22" s="97"/>
      <c r="U22" s="96"/>
      <c r="V22" s="93">
        <f>-Z22/(Y22-AD31)</f>
        <v>0.48275862068965503</v>
      </c>
      <c r="W22" s="93">
        <f t="shared" ref="W22:W41" si="1">Y22*V22+Z22</f>
        <v>0.51724137931034453</v>
      </c>
      <c r="X22" s="93">
        <f t="shared" ref="X22:X41" si="2">(V22^2+W22^2)^0.5</f>
        <v>0.70752705271321314</v>
      </c>
      <c r="Y22" s="93">
        <f t="shared" ref="Y22:Y41" si="3">(AB22-AB21)/(AA22-AA21)</f>
        <v>-1.0000000000000009</v>
      </c>
      <c r="Z22" s="93">
        <f t="shared" ref="Z22:Z41" si="4">AB22-AA22*Y22</f>
        <v>1</v>
      </c>
      <c r="AA22" s="99">
        <v>0.05</v>
      </c>
      <c r="AB22" s="99">
        <f t="shared" si="0"/>
        <v>0.95</v>
      </c>
      <c r="AD22" s="93">
        <v>20</v>
      </c>
      <c r="AE22" s="93">
        <f>AF26</f>
        <v>0.51724137931034453</v>
      </c>
      <c r="AF22" s="93">
        <f>AE26</f>
        <v>0.48275862068965503</v>
      </c>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95"/>
      <c r="CW22" s="95"/>
      <c r="CX22" s="95"/>
      <c r="CY22" s="95"/>
      <c r="CZ22" s="95"/>
      <c r="DA22" s="95"/>
      <c r="DB22" s="95"/>
      <c r="DC22" s="95"/>
      <c r="DD22" s="95"/>
      <c r="DE22" s="95"/>
      <c r="DF22" s="95"/>
      <c r="DG22" s="95"/>
      <c r="DH22" s="95"/>
      <c r="DI22" s="95"/>
      <c r="DJ22" s="95"/>
      <c r="DK22" s="95"/>
      <c r="DL22" s="95"/>
      <c r="DM22" s="95"/>
      <c r="DN22" s="95"/>
      <c r="DO22" s="95"/>
      <c r="DP22" s="95"/>
      <c r="DQ22" s="95"/>
      <c r="DR22" s="95"/>
      <c r="DS22" s="95"/>
      <c r="DT22" s="95"/>
      <c r="DU22" s="95"/>
      <c r="DV22" s="95"/>
      <c r="DW22" s="95"/>
      <c r="DX22" s="95"/>
      <c r="DY22" s="95"/>
      <c r="DZ22" s="95"/>
      <c r="EA22" s="95"/>
      <c r="EB22" s="95"/>
      <c r="EC22" s="95"/>
      <c r="ED22" s="95"/>
      <c r="EE22" s="95"/>
      <c r="EF22" s="95"/>
      <c r="EG22" s="95"/>
      <c r="EH22" s="95"/>
      <c r="EI22" s="95"/>
      <c r="EJ22" s="95"/>
      <c r="EK22" s="95"/>
      <c r="EL22" s="95"/>
      <c r="EM22" s="95"/>
      <c r="EN22" s="95"/>
      <c r="EO22" s="95"/>
      <c r="EP22" s="95"/>
      <c r="EQ22" s="95"/>
      <c r="ER22" s="95"/>
      <c r="ES22" s="95"/>
      <c r="ET22" s="95"/>
      <c r="EU22" s="95"/>
      <c r="EV22" s="95"/>
      <c r="EW22" s="95"/>
      <c r="EX22" s="95"/>
      <c r="EY22" s="95"/>
      <c r="EZ22" s="95"/>
      <c r="FA22" s="95"/>
      <c r="FB22" s="95"/>
      <c r="FC22" s="95"/>
      <c r="FD22" s="95"/>
      <c r="FE22" s="95"/>
      <c r="FF22" s="95"/>
      <c r="FG22" s="95"/>
      <c r="FH22" s="95"/>
      <c r="FI22" s="95"/>
      <c r="FJ22" s="95"/>
      <c r="FK22" s="95"/>
      <c r="FL22" s="95"/>
      <c r="FM22" s="95"/>
      <c r="FN22" s="95"/>
      <c r="FO22" s="95"/>
      <c r="FP22" s="95"/>
      <c r="FQ22" s="95"/>
      <c r="FR22" s="95"/>
      <c r="FS22" s="95"/>
      <c r="FT22" s="95"/>
      <c r="FU22" s="95"/>
      <c r="FV22" s="95"/>
    </row>
    <row r="23" spans="1:178" s="93" customFormat="1" ht="13.8" x14ac:dyDescent="0.3">
      <c r="A23" s="1"/>
      <c r="B23" s="106" t="s">
        <v>58</v>
      </c>
      <c r="C23" s="115">
        <v>15000</v>
      </c>
      <c r="D23" s="81" t="s">
        <v>56</v>
      </c>
      <c r="E23" s="117"/>
      <c r="F23" s="1"/>
      <c r="G23" s="1"/>
      <c r="H23" s="1"/>
      <c r="I23" s="98"/>
      <c r="J23" s="1"/>
      <c r="K23" s="1"/>
      <c r="L23" s="96"/>
      <c r="M23" s="97"/>
      <c r="N23" s="97"/>
      <c r="O23" s="97"/>
      <c r="P23" s="97"/>
      <c r="Q23" s="97"/>
      <c r="R23" s="97"/>
      <c r="S23" s="97"/>
      <c r="T23" s="97"/>
      <c r="U23" s="96"/>
      <c r="V23" s="93">
        <f>Z23/(AD31-Y23)</f>
        <v>0.48275862068965536</v>
      </c>
      <c r="W23" s="93">
        <f t="shared" si="1"/>
        <v>0.5172413793103452</v>
      </c>
      <c r="X23" s="93">
        <f t="shared" si="2"/>
        <v>0.70752705271321392</v>
      </c>
      <c r="Y23" s="93">
        <f t="shared" si="3"/>
        <v>-0.99999999999999867</v>
      </c>
      <c r="Z23" s="93">
        <f t="shared" si="4"/>
        <v>0.99999999999999989</v>
      </c>
      <c r="AA23" s="99">
        <v>0.1</v>
      </c>
      <c r="AB23" s="99">
        <f t="shared" si="0"/>
        <v>0.9</v>
      </c>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c r="CN23" s="95"/>
      <c r="CO23" s="95"/>
      <c r="CP23" s="95"/>
      <c r="CQ23" s="95"/>
      <c r="CR23" s="95"/>
      <c r="CS23" s="95"/>
      <c r="CT23" s="95"/>
      <c r="CU23" s="95"/>
      <c r="CV23" s="95"/>
      <c r="CW23" s="95"/>
      <c r="CX23" s="95"/>
      <c r="CY23" s="95"/>
      <c r="CZ23" s="95"/>
      <c r="DA23" s="95"/>
      <c r="DB23" s="95"/>
      <c r="DC23" s="95"/>
      <c r="DD23" s="95"/>
      <c r="DE23" s="95"/>
      <c r="DF23" s="95"/>
      <c r="DG23" s="95"/>
      <c r="DH23" s="95"/>
      <c r="DI23" s="95"/>
      <c r="DJ23" s="95"/>
      <c r="DK23" s="95"/>
      <c r="DL23" s="95"/>
      <c r="DM23" s="95"/>
      <c r="DN23" s="95"/>
      <c r="DO23" s="95"/>
      <c r="DP23" s="95"/>
      <c r="DQ23" s="95"/>
      <c r="DR23" s="95"/>
      <c r="DS23" s="95"/>
      <c r="DT23" s="95"/>
      <c r="DU23" s="95"/>
      <c r="DV23" s="95"/>
      <c r="DW23" s="95"/>
      <c r="DX23" s="95"/>
      <c r="DY23" s="95"/>
      <c r="DZ23" s="95"/>
      <c r="EA23" s="95"/>
      <c r="EB23" s="95"/>
      <c r="EC23" s="95"/>
      <c r="ED23" s="95"/>
      <c r="EE23" s="95"/>
      <c r="EF23" s="95"/>
      <c r="EG23" s="95"/>
      <c r="EH23" s="95"/>
      <c r="EI23" s="95"/>
      <c r="EJ23" s="95"/>
      <c r="EK23" s="95"/>
      <c r="EL23" s="95"/>
      <c r="EM23" s="95"/>
      <c r="EN23" s="95"/>
      <c r="EO23" s="95"/>
      <c r="EP23" s="95"/>
      <c r="EQ23" s="95"/>
      <c r="ER23" s="95"/>
      <c r="ES23" s="95"/>
      <c r="ET23" s="95"/>
      <c r="EU23" s="95"/>
      <c r="EV23" s="95"/>
      <c r="EW23" s="95"/>
      <c r="EX23" s="95"/>
      <c r="EY23" s="95"/>
      <c r="EZ23" s="95"/>
      <c r="FA23" s="95"/>
      <c r="FB23" s="95"/>
      <c r="FC23" s="95"/>
      <c r="FD23" s="95"/>
      <c r="FE23" s="95"/>
      <c r="FF23" s="95"/>
      <c r="FG23" s="95"/>
      <c r="FH23" s="95"/>
      <c r="FI23" s="95"/>
      <c r="FJ23" s="95"/>
      <c r="FK23" s="95"/>
      <c r="FL23" s="95"/>
      <c r="FM23" s="95"/>
      <c r="FN23" s="95"/>
      <c r="FO23" s="95"/>
      <c r="FP23" s="95"/>
      <c r="FQ23" s="95"/>
      <c r="FR23" s="95"/>
      <c r="FS23" s="95"/>
      <c r="FT23" s="95"/>
      <c r="FU23" s="95"/>
      <c r="FV23" s="95"/>
    </row>
    <row r="24" spans="1:178" s="93" customFormat="1" ht="13.8" x14ac:dyDescent="0.3">
      <c r="A24" s="2"/>
      <c r="B24" s="2"/>
      <c r="C24" s="2"/>
      <c r="D24" s="2"/>
      <c r="E24" s="1"/>
      <c r="F24" s="1"/>
      <c r="G24" s="98"/>
      <c r="H24" s="1"/>
      <c r="I24" s="1"/>
      <c r="L24" s="96"/>
      <c r="M24" s="97"/>
      <c r="N24" s="97"/>
      <c r="O24" s="97"/>
      <c r="P24" s="97"/>
      <c r="Q24" s="97"/>
      <c r="R24" s="97"/>
      <c r="S24" s="97"/>
      <c r="T24" s="97"/>
      <c r="U24" s="96"/>
      <c r="V24" s="93">
        <f>Z24/(AD31-Y24)</f>
        <v>0.48275862068965503</v>
      </c>
      <c r="W24" s="93">
        <f t="shared" si="1"/>
        <v>0.51724137931034464</v>
      </c>
      <c r="X24" s="93">
        <f t="shared" si="2"/>
        <v>0.70752705271321326</v>
      </c>
      <c r="Y24" s="93">
        <f t="shared" si="3"/>
        <v>-1.0000000000000011</v>
      </c>
      <c r="Z24" s="93">
        <f t="shared" si="4"/>
        <v>1.0000000000000002</v>
      </c>
      <c r="AA24" s="99">
        <v>0.15</v>
      </c>
      <c r="AB24" s="99">
        <f t="shared" si="0"/>
        <v>0.85</v>
      </c>
      <c r="AF24" s="93">
        <f>MIN(X22:X41)</f>
        <v>0.70752705271321314</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c r="CN24" s="95"/>
      <c r="CO24" s="95"/>
      <c r="CP24" s="95"/>
      <c r="CQ24" s="95"/>
      <c r="CR24" s="95"/>
      <c r="CS24" s="95"/>
      <c r="CT24" s="95"/>
      <c r="CU24" s="95"/>
      <c r="CV24" s="95"/>
      <c r="CW24" s="95"/>
      <c r="CX24" s="95"/>
      <c r="CY24" s="95"/>
      <c r="CZ24" s="95"/>
      <c r="DA24" s="95"/>
      <c r="DB24" s="95"/>
      <c r="DC24" s="95"/>
      <c r="DD24" s="95"/>
      <c r="DE24" s="95"/>
      <c r="DF24" s="95"/>
      <c r="DG24" s="95"/>
      <c r="DH24" s="95"/>
      <c r="DI24" s="95"/>
      <c r="DJ24" s="95"/>
      <c r="DK24" s="95"/>
      <c r="DL24" s="95"/>
      <c r="DM24" s="95"/>
      <c r="DN24" s="95"/>
      <c r="DO24" s="95"/>
      <c r="DP24" s="95"/>
      <c r="DQ24" s="95"/>
      <c r="DR24" s="95"/>
      <c r="DS24" s="95"/>
      <c r="DT24" s="95"/>
      <c r="DU24" s="95"/>
      <c r="DV24" s="95"/>
      <c r="DW24" s="95"/>
      <c r="DX24" s="95"/>
      <c r="DY24" s="95"/>
      <c r="DZ24" s="95"/>
      <c r="EA24" s="95"/>
      <c r="EB24" s="95"/>
      <c r="EC24" s="95"/>
      <c r="ED24" s="95"/>
      <c r="EE24" s="95"/>
      <c r="EF24" s="95"/>
      <c r="EG24" s="95"/>
      <c r="EH24" s="95"/>
      <c r="EI24" s="95"/>
      <c r="EJ24" s="95"/>
      <c r="EK24" s="95"/>
      <c r="EL24" s="95"/>
      <c r="EM24" s="95"/>
      <c r="EN24" s="95"/>
      <c r="EO24" s="95"/>
      <c r="EP24" s="95"/>
      <c r="EQ24" s="95"/>
      <c r="ER24" s="95"/>
      <c r="ES24" s="95"/>
      <c r="ET24" s="95"/>
      <c r="EU24" s="95"/>
      <c r="EV24" s="95"/>
      <c r="EW24" s="95"/>
      <c r="EX24" s="95"/>
      <c r="EY24" s="95"/>
      <c r="EZ24" s="95"/>
      <c r="FA24" s="95"/>
      <c r="FB24" s="95"/>
      <c r="FC24" s="95"/>
      <c r="FD24" s="95"/>
      <c r="FE24" s="95"/>
      <c r="FF24" s="95"/>
      <c r="FG24" s="95"/>
      <c r="FH24" s="95"/>
      <c r="FI24" s="95"/>
      <c r="FJ24" s="95"/>
      <c r="FK24" s="95"/>
      <c r="FL24" s="95"/>
      <c r="FM24" s="95"/>
      <c r="FN24" s="95"/>
      <c r="FO24" s="95"/>
      <c r="FP24" s="95"/>
      <c r="FQ24" s="95"/>
      <c r="FR24" s="95"/>
      <c r="FS24" s="95"/>
      <c r="FT24" s="95"/>
      <c r="FU24" s="95"/>
      <c r="FV24" s="95"/>
    </row>
    <row r="25" spans="1:178" s="93" customFormat="1" ht="13.8" x14ac:dyDescent="0.3">
      <c r="A25" s="1"/>
      <c r="B25" s="114" t="s">
        <v>52</v>
      </c>
      <c r="C25" s="98">
        <v>1</v>
      </c>
      <c r="D25" s="98"/>
      <c r="E25" s="1"/>
      <c r="F25" s="1"/>
      <c r="G25" s="98"/>
      <c r="H25" s="1"/>
      <c r="I25" s="1"/>
      <c r="L25" s="96"/>
      <c r="M25" s="97"/>
      <c r="N25" s="97"/>
      <c r="O25" s="97"/>
      <c r="P25" s="97"/>
      <c r="Q25" s="97"/>
      <c r="R25" s="97"/>
      <c r="S25" s="97"/>
      <c r="T25" s="97"/>
      <c r="U25" s="96"/>
      <c r="V25" s="93">
        <f>Z25/(AD31-Y25)</f>
        <v>0.48275862068965542</v>
      </c>
      <c r="W25" s="93">
        <f t="shared" si="1"/>
        <v>0.5172413793103452</v>
      </c>
      <c r="X25" s="93">
        <f t="shared" si="2"/>
        <v>0.70752705271321392</v>
      </c>
      <c r="Y25" s="93">
        <f t="shared" si="3"/>
        <v>-0.99999999999999833</v>
      </c>
      <c r="Z25" s="93">
        <f t="shared" si="4"/>
        <v>0.99999999999999978</v>
      </c>
      <c r="AA25" s="99">
        <v>0.2</v>
      </c>
      <c r="AB25" s="99">
        <f t="shared" si="0"/>
        <v>0.8</v>
      </c>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c r="CN25" s="95"/>
      <c r="CO25" s="95"/>
      <c r="CP25" s="95"/>
      <c r="CQ25" s="95"/>
      <c r="CR25" s="95"/>
      <c r="CS25" s="95"/>
      <c r="CT25" s="95"/>
      <c r="CU25" s="95"/>
      <c r="CV25" s="95"/>
      <c r="CW25" s="95"/>
      <c r="CX25" s="95"/>
      <c r="CY25" s="95"/>
      <c r="CZ25" s="95"/>
      <c r="DA25" s="95"/>
      <c r="DB25" s="95"/>
      <c r="DC25" s="95"/>
      <c r="DD25" s="95"/>
      <c r="DE25" s="95"/>
      <c r="DF25" s="95"/>
      <c r="DG25" s="95"/>
      <c r="DH25" s="95"/>
      <c r="DI25" s="95"/>
      <c r="DJ25" s="95"/>
      <c r="DK25" s="95"/>
      <c r="DL25" s="95"/>
      <c r="DM25" s="95"/>
      <c r="DN25" s="95"/>
      <c r="DO25" s="95"/>
      <c r="DP25" s="95"/>
      <c r="DQ25" s="95"/>
      <c r="DR25" s="95"/>
      <c r="DS25" s="95"/>
      <c r="DT25" s="95"/>
      <c r="DU25" s="95"/>
      <c r="DV25" s="95"/>
      <c r="DW25" s="95"/>
      <c r="DX25" s="95"/>
      <c r="DY25" s="95"/>
      <c r="DZ25" s="95"/>
      <c r="EA25" s="95"/>
      <c r="EB25" s="95"/>
      <c r="EC25" s="95"/>
      <c r="ED25" s="95"/>
      <c r="EE25" s="95"/>
      <c r="EF25" s="95"/>
      <c r="EG25" s="95"/>
      <c r="EH25" s="95"/>
      <c r="EI25" s="95"/>
      <c r="EJ25" s="95"/>
      <c r="EK25" s="95"/>
      <c r="EL25" s="95"/>
      <c r="EM25" s="95"/>
      <c r="EN25" s="95"/>
      <c r="EO25" s="95"/>
      <c r="EP25" s="95"/>
      <c r="EQ25" s="95"/>
      <c r="ER25" s="95"/>
      <c r="ES25" s="95"/>
      <c r="ET25" s="95"/>
      <c r="EU25" s="95"/>
      <c r="EV25" s="95"/>
      <c r="EW25" s="95"/>
      <c r="EX25" s="95"/>
      <c r="EY25" s="95"/>
      <c r="EZ25" s="95"/>
      <c r="FA25" s="95"/>
      <c r="FB25" s="95"/>
      <c r="FC25" s="95"/>
      <c r="FD25" s="95"/>
      <c r="FE25" s="95"/>
      <c r="FF25" s="95"/>
      <c r="FG25" s="95"/>
      <c r="FH25" s="95"/>
      <c r="FI25" s="95"/>
      <c r="FJ25" s="95"/>
      <c r="FK25" s="95"/>
      <c r="FL25" s="95"/>
      <c r="FM25" s="95"/>
      <c r="FN25" s="95"/>
      <c r="FO25" s="95"/>
      <c r="FP25" s="95"/>
      <c r="FQ25" s="95"/>
      <c r="FR25" s="95"/>
      <c r="FS25" s="95"/>
      <c r="FT25" s="95"/>
      <c r="FU25" s="95"/>
      <c r="FV25" s="95"/>
    </row>
    <row r="26" spans="1:178" s="93" customFormat="1" ht="13.8" x14ac:dyDescent="0.3">
      <c r="B26" s="114" t="s">
        <v>51</v>
      </c>
      <c r="C26" s="98">
        <v>1</v>
      </c>
      <c r="D26" s="98"/>
      <c r="E26" s="1"/>
      <c r="F26" s="1"/>
      <c r="G26" s="98"/>
      <c r="H26" s="1"/>
      <c r="I26" s="1"/>
      <c r="L26" s="96"/>
      <c r="M26" s="97"/>
      <c r="N26" s="97"/>
      <c r="O26" s="97"/>
      <c r="P26" s="97"/>
      <c r="Q26" s="97"/>
      <c r="R26" s="97"/>
      <c r="S26" s="97"/>
      <c r="T26" s="97"/>
      <c r="U26" s="96"/>
      <c r="V26" s="93">
        <f>Z26/(AD31-Y26)</f>
        <v>0.48275862068965503</v>
      </c>
      <c r="W26" s="93">
        <f t="shared" si="1"/>
        <v>0.51724137931034464</v>
      </c>
      <c r="X26" s="93">
        <f t="shared" si="2"/>
        <v>0.70752705271321326</v>
      </c>
      <c r="Y26" s="93">
        <f t="shared" si="3"/>
        <v>-1.0000000000000011</v>
      </c>
      <c r="Z26" s="93">
        <f t="shared" si="4"/>
        <v>1.0000000000000002</v>
      </c>
      <c r="AA26" s="99">
        <v>0.25</v>
      </c>
      <c r="AB26" s="99">
        <f t="shared" si="0"/>
        <v>0.75</v>
      </c>
      <c r="AE26" s="93">
        <f>INDEX(V22:V41,MATCH(AF24,X22:X41,0))</f>
        <v>0.48275862068965503</v>
      </c>
      <c r="AF26" s="93">
        <f>INDEX(W22:W41,MATCH(AF24,X22:X41,0))</f>
        <v>0.51724137931034453</v>
      </c>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c r="CN26" s="95"/>
      <c r="CO26" s="95"/>
      <c r="CP26" s="95"/>
      <c r="CQ26" s="95"/>
      <c r="CR26" s="95"/>
      <c r="CS26" s="95"/>
      <c r="CT26" s="95"/>
      <c r="CU26" s="95"/>
      <c r="CV26" s="95"/>
      <c r="CW26" s="95"/>
      <c r="CX26" s="95"/>
      <c r="CY26" s="95"/>
      <c r="CZ26" s="95"/>
      <c r="DA26" s="95"/>
      <c r="DB26" s="95"/>
      <c r="DC26" s="95"/>
      <c r="DD26" s="95"/>
      <c r="DE26" s="95"/>
      <c r="DF26" s="95"/>
      <c r="DG26" s="95"/>
      <c r="DH26" s="95"/>
      <c r="DI26" s="95"/>
      <c r="DJ26" s="95"/>
      <c r="DK26" s="95"/>
      <c r="DL26" s="95"/>
      <c r="DM26" s="95"/>
      <c r="DN26" s="95"/>
      <c r="DO26" s="95"/>
      <c r="DP26" s="95"/>
      <c r="DQ26" s="95"/>
      <c r="DR26" s="95"/>
      <c r="DS26" s="95"/>
      <c r="DT26" s="95"/>
      <c r="DU26" s="95"/>
      <c r="DV26" s="95"/>
      <c r="DW26" s="95"/>
      <c r="DX26" s="95"/>
      <c r="DY26" s="95"/>
      <c r="DZ26" s="95"/>
      <c r="EA26" s="95"/>
      <c r="EB26" s="95"/>
      <c r="EC26" s="95"/>
      <c r="ED26" s="95"/>
      <c r="EE26" s="95"/>
      <c r="EF26" s="95"/>
      <c r="EG26" s="95"/>
      <c r="EH26" s="95"/>
      <c r="EI26" s="95"/>
      <c r="EJ26" s="95"/>
      <c r="EK26" s="95"/>
      <c r="EL26" s="95"/>
      <c r="EM26" s="95"/>
      <c r="EN26" s="95"/>
      <c r="EO26" s="95"/>
      <c r="EP26" s="95"/>
      <c r="EQ26" s="95"/>
      <c r="ER26" s="95"/>
      <c r="ES26" s="95"/>
      <c r="ET26" s="95"/>
      <c r="EU26" s="95"/>
      <c r="EV26" s="95"/>
      <c r="EW26" s="95"/>
      <c r="EX26" s="95"/>
      <c r="EY26" s="95"/>
      <c r="EZ26" s="95"/>
      <c r="FA26" s="95"/>
      <c r="FB26" s="95"/>
      <c r="FC26" s="95"/>
      <c r="FD26" s="95"/>
      <c r="FE26" s="95"/>
      <c r="FF26" s="95"/>
      <c r="FG26" s="95"/>
      <c r="FH26" s="95"/>
      <c r="FI26" s="95"/>
      <c r="FJ26" s="95"/>
      <c r="FK26" s="95"/>
      <c r="FL26" s="95"/>
      <c r="FM26" s="95"/>
      <c r="FN26" s="95"/>
      <c r="FO26" s="95"/>
      <c r="FP26" s="95"/>
      <c r="FQ26" s="95"/>
      <c r="FR26" s="95"/>
      <c r="FS26" s="95"/>
      <c r="FT26" s="95"/>
      <c r="FU26" s="95"/>
      <c r="FV26" s="95"/>
    </row>
    <row r="27" spans="1:178" s="93" customFormat="1" ht="13.8" x14ac:dyDescent="0.3">
      <c r="B27" s="98"/>
      <c r="C27" s="98"/>
      <c r="D27" s="98"/>
      <c r="E27" s="1"/>
      <c r="F27" s="1"/>
      <c r="G27" s="98"/>
      <c r="H27" s="1"/>
      <c r="I27" s="1"/>
      <c r="L27" s="96"/>
      <c r="M27" s="97"/>
      <c r="N27" s="97"/>
      <c r="O27" s="97"/>
      <c r="P27" s="97"/>
      <c r="Q27" s="97"/>
      <c r="R27" s="97"/>
      <c r="S27" s="97"/>
      <c r="T27" s="97"/>
      <c r="U27" s="96"/>
      <c r="V27" s="93">
        <f>Z27/(AD31-Y27)</f>
        <v>0.48275862068965503</v>
      </c>
      <c r="W27" s="93">
        <f t="shared" si="1"/>
        <v>0.51724137931034464</v>
      </c>
      <c r="X27" s="93">
        <f t="shared" si="2"/>
        <v>0.70752705271321326</v>
      </c>
      <c r="Y27" s="93">
        <f t="shared" si="3"/>
        <v>-1.0000000000000011</v>
      </c>
      <c r="Z27" s="93">
        <f t="shared" si="4"/>
        <v>1.0000000000000002</v>
      </c>
      <c r="AA27" s="99">
        <v>0.3</v>
      </c>
      <c r="AB27" s="99">
        <f t="shared" si="0"/>
        <v>0.7</v>
      </c>
      <c r="AF27" s="93">
        <f>(AE26^2+AF26^2)^0.5</f>
        <v>0.70752705271321314</v>
      </c>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c r="CN27" s="95"/>
      <c r="CO27" s="95"/>
      <c r="CP27" s="95"/>
      <c r="CQ27" s="95"/>
      <c r="CR27" s="95"/>
      <c r="CS27" s="95"/>
      <c r="CT27" s="95"/>
      <c r="CU27" s="95"/>
      <c r="CV27" s="95"/>
      <c r="CW27" s="95"/>
      <c r="CX27" s="95"/>
      <c r="CY27" s="95"/>
      <c r="CZ27" s="95"/>
      <c r="DA27" s="95"/>
      <c r="DB27" s="95"/>
      <c r="DC27" s="95"/>
      <c r="DD27" s="95"/>
      <c r="DE27" s="95"/>
      <c r="DF27" s="95"/>
      <c r="DG27" s="95"/>
      <c r="DH27" s="95"/>
      <c r="DI27" s="95"/>
      <c r="DJ27" s="95"/>
      <c r="DK27" s="95"/>
      <c r="DL27" s="95"/>
      <c r="DM27" s="95"/>
      <c r="DN27" s="95"/>
      <c r="DO27" s="95"/>
      <c r="DP27" s="95"/>
      <c r="DQ27" s="95"/>
      <c r="DR27" s="95"/>
      <c r="DS27" s="95"/>
      <c r="DT27" s="95"/>
      <c r="DU27" s="95"/>
      <c r="DV27" s="95"/>
      <c r="DW27" s="95"/>
      <c r="DX27" s="95"/>
      <c r="DY27" s="95"/>
      <c r="DZ27" s="95"/>
      <c r="EA27" s="95"/>
      <c r="EB27" s="95"/>
      <c r="EC27" s="95"/>
      <c r="ED27" s="95"/>
      <c r="EE27" s="95"/>
      <c r="EF27" s="95"/>
      <c r="EG27" s="95"/>
      <c r="EH27" s="95"/>
      <c r="EI27" s="95"/>
      <c r="EJ27" s="95"/>
      <c r="EK27" s="95"/>
      <c r="EL27" s="95"/>
      <c r="EM27" s="95"/>
      <c r="EN27" s="95"/>
      <c r="EO27" s="95"/>
      <c r="EP27" s="95"/>
      <c r="EQ27" s="95"/>
      <c r="ER27" s="95"/>
      <c r="ES27" s="95"/>
      <c r="ET27" s="95"/>
      <c r="EU27" s="95"/>
      <c r="EV27" s="95"/>
      <c r="EW27" s="95"/>
      <c r="EX27" s="95"/>
      <c r="EY27" s="95"/>
      <c r="EZ27" s="95"/>
      <c r="FA27" s="95"/>
      <c r="FB27" s="95"/>
      <c r="FC27" s="95"/>
      <c r="FD27" s="95"/>
      <c r="FE27" s="95"/>
      <c r="FF27" s="95"/>
      <c r="FG27" s="95"/>
      <c r="FH27" s="95"/>
      <c r="FI27" s="95"/>
      <c r="FJ27" s="95"/>
      <c r="FK27" s="95"/>
      <c r="FL27" s="95"/>
      <c r="FM27" s="95"/>
      <c r="FN27" s="95"/>
      <c r="FO27" s="95"/>
      <c r="FP27" s="95"/>
      <c r="FQ27" s="95"/>
      <c r="FR27" s="95"/>
      <c r="FS27" s="95"/>
      <c r="FT27" s="111"/>
      <c r="FU27" s="111"/>
      <c r="FV27" s="111"/>
    </row>
    <row r="28" spans="1:178" s="93" customFormat="1" ht="13.8" x14ac:dyDescent="0.3">
      <c r="B28" s="106" t="str">
        <f ca="1">[1]!xlv(C28)&amp;" ="</f>
        <v>Ftu × 0.5 =</v>
      </c>
      <c r="C28" s="110">
        <f>C18*0.5</f>
        <v>80000</v>
      </c>
      <c r="D28" s="81" t="s">
        <v>56</v>
      </c>
      <c r="E28" s="1"/>
      <c r="F28" s="1"/>
      <c r="G28" s="98"/>
      <c r="H28" s="1"/>
      <c r="I28" s="1"/>
      <c r="L28" s="96"/>
      <c r="M28" s="97"/>
      <c r="N28" s="97"/>
      <c r="O28" s="97"/>
      <c r="P28" s="97"/>
      <c r="Q28" s="97"/>
      <c r="R28" s="97"/>
      <c r="S28" s="97"/>
      <c r="T28" s="97"/>
      <c r="U28" s="96"/>
      <c r="V28" s="93">
        <f>Z28/(AD31-Y28)</f>
        <v>0.48275862068965525</v>
      </c>
      <c r="W28" s="93">
        <f t="shared" si="1"/>
        <v>0.51724137931034486</v>
      </c>
      <c r="X28" s="93">
        <f t="shared" si="2"/>
        <v>0.70752705271321359</v>
      </c>
      <c r="Y28" s="93">
        <f t="shared" si="3"/>
        <v>-0.99999999999999889</v>
      </c>
      <c r="Z28" s="93">
        <f t="shared" si="4"/>
        <v>0.99999999999999956</v>
      </c>
      <c r="AA28" s="99">
        <v>0.35</v>
      </c>
      <c r="AB28" s="99">
        <f t="shared" si="0"/>
        <v>0.65</v>
      </c>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c r="CN28" s="95"/>
      <c r="CO28" s="95"/>
      <c r="CP28" s="95"/>
      <c r="CQ28" s="95"/>
      <c r="CR28" s="95"/>
      <c r="CS28" s="95"/>
      <c r="CT28" s="95"/>
      <c r="CU28" s="95"/>
      <c r="CV28" s="95"/>
      <c r="CW28" s="95"/>
      <c r="CX28" s="95"/>
      <c r="CY28" s="95"/>
      <c r="CZ28" s="95"/>
      <c r="DA28" s="95"/>
      <c r="DB28" s="95"/>
      <c r="DC28" s="95"/>
      <c r="DD28" s="95"/>
      <c r="DE28" s="95"/>
      <c r="DF28" s="95"/>
      <c r="DG28" s="95"/>
      <c r="DH28" s="95"/>
      <c r="DI28" s="95"/>
      <c r="DJ28" s="95"/>
      <c r="DK28" s="95"/>
      <c r="DL28" s="95"/>
      <c r="DM28" s="95"/>
      <c r="DN28" s="95"/>
      <c r="DO28" s="95"/>
      <c r="DP28" s="95"/>
      <c r="DQ28" s="95"/>
      <c r="DR28" s="95"/>
      <c r="DS28" s="95"/>
      <c r="DT28" s="95"/>
      <c r="DU28" s="95"/>
      <c r="DV28" s="95"/>
      <c r="DW28" s="95"/>
      <c r="DX28" s="95"/>
      <c r="DY28" s="95"/>
      <c r="DZ28" s="95"/>
      <c r="EA28" s="95"/>
      <c r="EB28" s="95"/>
      <c r="EC28" s="95"/>
      <c r="ED28" s="95"/>
      <c r="EE28" s="95"/>
      <c r="EF28" s="95"/>
      <c r="EG28" s="95"/>
      <c r="EH28" s="95"/>
      <c r="EI28" s="95"/>
      <c r="EJ28" s="95"/>
      <c r="EK28" s="95"/>
      <c r="EL28" s="95"/>
      <c r="EM28" s="95"/>
      <c r="EN28" s="95"/>
      <c r="EO28" s="95"/>
      <c r="EP28" s="95"/>
      <c r="EQ28" s="95"/>
      <c r="ER28" s="95"/>
      <c r="ES28" s="95"/>
      <c r="ET28" s="95"/>
      <c r="EU28" s="95"/>
      <c r="EV28" s="95"/>
      <c r="EW28" s="95"/>
      <c r="EX28" s="95"/>
      <c r="EY28" s="95"/>
      <c r="EZ28" s="95"/>
      <c r="FA28" s="95"/>
      <c r="FB28" s="95"/>
      <c r="FC28" s="95"/>
      <c r="FD28" s="95"/>
      <c r="FE28" s="95"/>
      <c r="FF28" s="95"/>
      <c r="FG28" s="95"/>
      <c r="FH28" s="95"/>
      <c r="FI28" s="95"/>
      <c r="FJ28" s="95"/>
      <c r="FK28" s="95"/>
      <c r="FL28" s="95"/>
      <c r="FM28" s="95"/>
      <c r="FN28" s="95"/>
      <c r="FO28" s="95"/>
      <c r="FP28" s="95"/>
      <c r="FQ28" s="95"/>
      <c r="FR28" s="95"/>
      <c r="FS28" s="95"/>
      <c r="FT28" s="111"/>
      <c r="FU28" s="111"/>
      <c r="FV28" s="111"/>
    </row>
    <row r="29" spans="1:178" s="93" customFormat="1" ht="13.8" x14ac:dyDescent="0.3">
      <c r="B29" s="106" t="str">
        <f ca="1">[1]!xlv(C29)&amp;" ="</f>
        <v>Fsu × 0.5 =</v>
      </c>
      <c r="C29" s="110">
        <f>C19*0.5</f>
        <v>70000</v>
      </c>
      <c r="D29" s="81" t="s">
        <v>56</v>
      </c>
      <c r="E29" s="1"/>
      <c r="F29" s="1"/>
      <c r="G29" s="98"/>
      <c r="H29" s="1"/>
      <c r="I29" s="1"/>
      <c r="L29" s="96"/>
      <c r="M29" s="97"/>
      <c r="N29" s="97"/>
      <c r="O29" s="97"/>
      <c r="P29" s="97"/>
      <c r="Q29" s="97"/>
      <c r="R29" s="97"/>
      <c r="S29" s="97"/>
      <c r="T29" s="97"/>
      <c r="U29" s="96"/>
      <c r="V29" s="93">
        <f>Z29/(AD31-Y29)</f>
        <v>0.48275862068965525</v>
      </c>
      <c r="W29" s="93">
        <f t="shared" si="1"/>
        <v>0.51724137931034475</v>
      </c>
      <c r="X29" s="93">
        <f t="shared" si="2"/>
        <v>0.70752705271321348</v>
      </c>
      <c r="Y29" s="93">
        <f t="shared" si="3"/>
        <v>-1</v>
      </c>
      <c r="Z29" s="93">
        <f t="shared" si="4"/>
        <v>1</v>
      </c>
      <c r="AA29" s="99">
        <v>0.4</v>
      </c>
      <c r="AB29" s="99">
        <f t="shared" si="0"/>
        <v>0.6</v>
      </c>
      <c r="AD29" s="112">
        <f>C31</f>
        <v>0.2</v>
      </c>
      <c r="AE29" s="112">
        <f>C32</f>
        <v>0.21428571428571427</v>
      </c>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c r="CN29" s="95"/>
      <c r="CO29" s="95"/>
      <c r="CP29" s="95"/>
      <c r="CQ29" s="95"/>
      <c r="CR29" s="95"/>
      <c r="CS29" s="95"/>
      <c r="CT29" s="95"/>
      <c r="CU29" s="95"/>
      <c r="CV29" s="95"/>
      <c r="CW29" s="95"/>
      <c r="CX29" s="95"/>
      <c r="CY29" s="95"/>
      <c r="CZ29" s="95"/>
      <c r="DA29" s="95"/>
      <c r="DB29" s="95"/>
      <c r="DC29" s="95"/>
      <c r="DD29" s="95"/>
      <c r="DE29" s="95"/>
      <c r="DF29" s="95"/>
      <c r="DG29" s="95"/>
      <c r="DH29" s="95"/>
      <c r="DI29" s="95"/>
      <c r="DJ29" s="95"/>
      <c r="DK29" s="95"/>
      <c r="DL29" s="95"/>
      <c r="DM29" s="95"/>
      <c r="DN29" s="95"/>
      <c r="DO29" s="95"/>
      <c r="DP29" s="95"/>
      <c r="DQ29" s="95"/>
      <c r="DR29" s="95"/>
      <c r="DS29" s="95"/>
      <c r="DT29" s="95"/>
      <c r="DU29" s="95"/>
      <c r="DV29" s="95"/>
      <c r="DW29" s="95"/>
      <c r="DX29" s="95"/>
      <c r="DY29" s="95"/>
      <c r="DZ29" s="95"/>
      <c r="EA29" s="95"/>
      <c r="EB29" s="95"/>
      <c r="EC29" s="95"/>
      <c r="ED29" s="95"/>
      <c r="EE29" s="95"/>
      <c r="EF29" s="95"/>
      <c r="EG29" s="95"/>
      <c r="EH29" s="95"/>
      <c r="EI29" s="95"/>
      <c r="EJ29" s="95"/>
      <c r="EK29" s="95"/>
      <c r="EL29" s="95"/>
      <c r="EM29" s="95"/>
      <c r="EN29" s="95"/>
      <c r="EO29" s="95"/>
      <c r="EP29" s="95"/>
      <c r="EQ29" s="95"/>
      <c r="ER29" s="95"/>
      <c r="ES29" s="95"/>
      <c r="ET29" s="95"/>
      <c r="EU29" s="95"/>
      <c r="EV29" s="95"/>
      <c r="EW29" s="95"/>
      <c r="EX29" s="95"/>
      <c r="EY29" s="95"/>
      <c r="EZ29" s="95"/>
      <c r="FA29" s="95"/>
      <c r="FB29" s="95"/>
      <c r="FC29" s="95"/>
      <c r="FD29" s="95"/>
      <c r="FE29" s="95"/>
      <c r="FF29" s="95"/>
      <c r="FG29" s="95"/>
      <c r="FH29" s="95"/>
      <c r="FI29" s="95"/>
      <c r="FJ29" s="95"/>
      <c r="FK29" s="95"/>
      <c r="FL29" s="95"/>
      <c r="FM29" s="95"/>
      <c r="FN29" s="95"/>
      <c r="FO29" s="95"/>
      <c r="FP29" s="95"/>
      <c r="FQ29" s="95"/>
      <c r="FR29" s="95"/>
      <c r="FS29" s="95"/>
      <c r="FT29" s="111"/>
      <c r="FU29" s="111"/>
      <c r="FV29" s="111"/>
    </row>
    <row r="30" spans="1:178" s="93" customFormat="1" ht="13.8" x14ac:dyDescent="0.3">
      <c r="B30" s="1"/>
      <c r="C30" s="2"/>
      <c r="D30" s="1"/>
      <c r="E30" s="109"/>
      <c r="F30" s="1"/>
      <c r="G30" s="98"/>
      <c r="H30" s="1"/>
      <c r="I30" s="1"/>
      <c r="L30" s="96"/>
      <c r="M30" s="97"/>
      <c r="N30" s="97"/>
      <c r="O30" s="97"/>
      <c r="P30" s="97"/>
      <c r="Q30" s="97"/>
      <c r="R30" s="97"/>
      <c r="S30" s="97"/>
      <c r="T30" s="97"/>
      <c r="U30" s="96"/>
      <c r="V30" s="93">
        <f>Z30/(AD31-Y30)</f>
        <v>0.48275862068965525</v>
      </c>
      <c r="W30" s="93">
        <f t="shared" si="1"/>
        <v>0.51724137931034486</v>
      </c>
      <c r="X30" s="93">
        <f t="shared" si="2"/>
        <v>0.70752705271321359</v>
      </c>
      <c r="Y30" s="93">
        <f t="shared" si="3"/>
        <v>-0.99999999999999889</v>
      </c>
      <c r="Z30" s="93">
        <f t="shared" si="4"/>
        <v>0.99999999999999956</v>
      </c>
      <c r="AA30" s="99">
        <v>0.45</v>
      </c>
      <c r="AB30" s="99">
        <f t="shared" si="0"/>
        <v>0.55000000000000004</v>
      </c>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c r="CN30" s="95"/>
      <c r="CO30" s="95"/>
      <c r="CP30" s="95"/>
      <c r="CQ30" s="95"/>
      <c r="CR30" s="95"/>
      <c r="CS30" s="95"/>
      <c r="CT30" s="95"/>
      <c r="CU30" s="95"/>
      <c r="CV30" s="95"/>
      <c r="CW30" s="95"/>
      <c r="CX30" s="95"/>
      <c r="CY30" s="95"/>
      <c r="CZ30" s="95"/>
      <c r="DA30" s="95"/>
      <c r="DB30" s="95"/>
      <c r="DC30" s="95"/>
      <c r="DD30" s="95"/>
      <c r="DE30" s="95"/>
      <c r="DF30" s="95"/>
      <c r="DG30" s="95"/>
      <c r="DH30" s="95"/>
      <c r="DI30" s="95"/>
      <c r="DJ30" s="95"/>
      <c r="DK30" s="95"/>
      <c r="DL30" s="95"/>
      <c r="DM30" s="95"/>
      <c r="DN30" s="95"/>
      <c r="DO30" s="95"/>
      <c r="DP30" s="95"/>
      <c r="DQ30" s="95"/>
      <c r="DR30" s="95"/>
      <c r="DS30" s="95"/>
      <c r="DT30" s="95"/>
      <c r="DU30" s="95"/>
      <c r="DV30" s="95"/>
      <c r="DW30" s="95"/>
      <c r="DX30" s="95"/>
      <c r="DY30" s="95"/>
      <c r="DZ30" s="95"/>
      <c r="EA30" s="95"/>
      <c r="EB30" s="95"/>
      <c r="EC30" s="95"/>
      <c r="ED30" s="95"/>
      <c r="EE30" s="95"/>
      <c r="EF30" s="95"/>
      <c r="EG30" s="95"/>
      <c r="EH30" s="95"/>
      <c r="EI30" s="95"/>
      <c r="EJ30" s="95"/>
      <c r="EK30" s="95"/>
      <c r="EL30" s="95"/>
      <c r="EM30" s="95"/>
      <c r="EN30" s="95"/>
      <c r="EO30" s="95"/>
      <c r="EP30" s="95"/>
      <c r="EQ30" s="95"/>
      <c r="ER30" s="95"/>
      <c r="ES30" s="95"/>
      <c r="ET30" s="95"/>
      <c r="EU30" s="95"/>
      <c r="EV30" s="95"/>
      <c r="EW30" s="95"/>
      <c r="EX30" s="95"/>
      <c r="EY30" s="95"/>
      <c r="EZ30" s="95"/>
      <c r="FA30" s="95"/>
      <c r="FB30" s="95"/>
      <c r="FC30" s="95"/>
      <c r="FD30" s="95"/>
      <c r="FE30" s="95"/>
      <c r="FF30" s="95"/>
      <c r="FG30" s="95"/>
      <c r="FH30" s="95"/>
      <c r="FI30" s="95"/>
      <c r="FJ30" s="95"/>
      <c r="FK30" s="95"/>
      <c r="FL30" s="95"/>
      <c r="FM30" s="95"/>
      <c r="FN30" s="95"/>
      <c r="FO30" s="95"/>
      <c r="FP30" s="95"/>
      <c r="FQ30" s="95"/>
      <c r="FR30" s="95"/>
      <c r="FS30" s="95"/>
      <c r="FT30" s="111"/>
      <c r="FU30" s="111"/>
      <c r="FV30" s="111"/>
    </row>
    <row r="31" spans="1:178" s="93" customFormat="1" ht="13.8" x14ac:dyDescent="0.3">
      <c r="B31" s="106" t="str">
        <f ca="1">[1]!xlv(C31)&amp;" ="</f>
        <v>σ / Ftu  ×  05 =</v>
      </c>
      <c r="C31" s="105">
        <f>C22/C28</f>
        <v>0.2</v>
      </c>
      <c r="D31" s="104"/>
      <c r="E31" s="113"/>
      <c r="F31" s="107"/>
      <c r="G31" s="98"/>
      <c r="H31" s="1"/>
      <c r="I31" s="1"/>
      <c r="L31" s="96"/>
      <c r="M31" s="97"/>
      <c r="N31" s="97"/>
      <c r="O31" s="97"/>
      <c r="P31" s="97"/>
      <c r="Q31" s="97"/>
      <c r="R31" s="97"/>
      <c r="S31" s="97"/>
      <c r="T31" s="97"/>
      <c r="U31" s="96"/>
      <c r="V31" s="93">
        <f>Z31/(AD31-Y31)</f>
        <v>0.48275862068965514</v>
      </c>
      <c r="W31" s="93">
        <f t="shared" si="1"/>
        <v>0.51724137931034486</v>
      </c>
      <c r="X31" s="93">
        <f t="shared" si="2"/>
        <v>0.70752705271321348</v>
      </c>
      <c r="Y31" s="93">
        <f t="shared" si="3"/>
        <v>-1.0000000000000004</v>
      </c>
      <c r="Z31" s="93">
        <f t="shared" si="4"/>
        <v>1.0000000000000002</v>
      </c>
      <c r="AA31" s="99">
        <v>0.55000000000000004</v>
      </c>
      <c r="AB31" s="99">
        <f t="shared" si="0"/>
        <v>0.44999999999999996</v>
      </c>
      <c r="AC31" s="108" t="s">
        <v>50</v>
      </c>
      <c r="AD31" s="93">
        <f>AE29/AD29</f>
        <v>1.0714285714285714</v>
      </c>
      <c r="AF31" s="93">
        <f>AF24</f>
        <v>0.70752705271321314</v>
      </c>
    </row>
    <row r="32" spans="1:178" s="93" customFormat="1" ht="13.8" x14ac:dyDescent="0.3">
      <c r="B32" s="106" t="str">
        <f ca="1">[1]!xlv(C32)&amp;" ="</f>
        <v>τ / Fsu  ×  05 =</v>
      </c>
      <c r="C32" s="105">
        <f>C23/C29</f>
        <v>0.21428571428571427</v>
      </c>
      <c r="D32" s="104"/>
      <c r="E32" s="1"/>
      <c r="F32" s="107"/>
      <c r="G32" s="98"/>
      <c r="H32" s="1"/>
      <c r="I32" s="1"/>
      <c r="L32" s="96"/>
      <c r="M32" s="97"/>
      <c r="N32" s="97"/>
      <c r="O32" s="97"/>
      <c r="P32" s="97"/>
      <c r="Q32" s="97"/>
      <c r="R32" s="97"/>
      <c r="S32" s="97"/>
      <c r="T32" s="97"/>
      <c r="U32" s="96"/>
      <c r="V32" s="93">
        <f>Z32/(AD31-Y32)</f>
        <v>0.48275862068965525</v>
      </c>
      <c r="W32" s="93">
        <f t="shared" si="1"/>
        <v>0.51724137931034475</v>
      </c>
      <c r="X32" s="93">
        <f t="shared" si="2"/>
        <v>0.70752705271321348</v>
      </c>
      <c r="Y32" s="93">
        <f t="shared" si="3"/>
        <v>-1</v>
      </c>
      <c r="Z32" s="93">
        <f t="shared" si="4"/>
        <v>1</v>
      </c>
      <c r="AA32" s="99">
        <v>0.6</v>
      </c>
      <c r="AB32" s="99">
        <f t="shared" si="0"/>
        <v>0.4</v>
      </c>
    </row>
    <row r="33" spans="1:35" s="93" customFormat="1" ht="13.8" x14ac:dyDescent="0.3">
      <c r="E33" s="109"/>
      <c r="F33" s="1"/>
      <c r="G33" s="98"/>
      <c r="H33" s="1"/>
      <c r="I33" s="1"/>
      <c r="L33" s="96"/>
      <c r="M33" s="97"/>
      <c r="N33" s="97"/>
      <c r="O33" s="97"/>
      <c r="P33" s="97"/>
      <c r="Q33" s="97"/>
      <c r="R33" s="97"/>
      <c r="S33" s="97"/>
      <c r="T33" s="97"/>
      <c r="U33" s="96"/>
      <c r="V33" s="93">
        <f>Z33/(AD31-Y33)</f>
        <v>0.48275862068965525</v>
      </c>
      <c r="W33" s="93">
        <f t="shared" si="1"/>
        <v>0.51724137931034475</v>
      </c>
      <c r="X33" s="93">
        <f t="shared" si="2"/>
        <v>0.70752705271321348</v>
      </c>
      <c r="Y33" s="93">
        <f t="shared" si="3"/>
        <v>-1</v>
      </c>
      <c r="Z33" s="93">
        <f t="shared" si="4"/>
        <v>1</v>
      </c>
      <c r="AA33" s="99">
        <v>0.75</v>
      </c>
      <c r="AB33" s="99">
        <f t="shared" si="0"/>
        <v>0.25</v>
      </c>
    </row>
    <row r="34" spans="1:35" s="93" customFormat="1" ht="13.8" x14ac:dyDescent="0.3">
      <c r="E34" s="1"/>
      <c r="F34" s="1"/>
      <c r="G34" s="98"/>
      <c r="H34" s="1"/>
      <c r="I34" s="1"/>
      <c r="L34" s="96"/>
      <c r="M34" s="97"/>
      <c r="N34" s="97"/>
      <c r="O34" s="97"/>
      <c r="P34" s="97"/>
      <c r="Q34" s="97"/>
      <c r="R34" s="97"/>
      <c r="S34" s="97"/>
      <c r="T34" s="97"/>
      <c r="U34" s="96"/>
      <c r="V34" s="93">
        <f>Z34/(AD31-Y34)</f>
        <v>0.48275862068965525</v>
      </c>
      <c r="W34" s="93">
        <f t="shared" si="1"/>
        <v>0.51724137931034475</v>
      </c>
      <c r="X34" s="93">
        <f t="shared" si="2"/>
        <v>0.70752705271321348</v>
      </c>
      <c r="Y34" s="93">
        <f t="shared" si="3"/>
        <v>-1</v>
      </c>
      <c r="Z34" s="93">
        <f t="shared" si="4"/>
        <v>1</v>
      </c>
      <c r="AA34" s="99">
        <v>0.8</v>
      </c>
      <c r="AB34" s="99">
        <f t="shared" si="0"/>
        <v>0.19999999999999996</v>
      </c>
    </row>
    <row r="35" spans="1:35" s="93" customFormat="1" ht="13.8" x14ac:dyDescent="0.3">
      <c r="A35" s="98"/>
      <c r="B35" s="98"/>
      <c r="C35" s="98"/>
      <c r="D35" s="98"/>
      <c r="E35" s="98"/>
      <c r="F35" s="1"/>
      <c r="G35" s="98"/>
      <c r="H35" s="1"/>
      <c r="I35" s="1"/>
      <c r="L35" s="96"/>
      <c r="M35" s="97"/>
      <c r="N35" s="97"/>
      <c r="O35" s="97"/>
      <c r="P35" s="97"/>
      <c r="Q35" s="97"/>
      <c r="R35" s="97"/>
      <c r="S35" s="97"/>
      <c r="T35" s="97"/>
      <c r="U35" s="96"/>
      <c r="V35" s="93">
        <f>Z35/(AD31-Y35)</f>
        <v>0.48275862068965525</v>
      </c>
      <c r="W35" s="93">
        <f t="shared" si="1"/>
        <v>0.51724137931034475</v>
      </c>
      <c r="X35" s="93">
        <f t="shared" si="2"/>
        <v>0.70752705271321348</v>
      </c>
      <c r="Y35" s="93">
        <f t="shared" si="3"/>
        <v>-1</v>
      </c>
      <c r="Z35" s="93">
        <f t="shared" si="4"/>
        <v>1</v>
      </c>
      <c r="AA35" s="99">
        <v>0.85</v>
      </c>
      <c r="AB35" s="99">
        <f t="shared" si="0"/>
        <v>0.15000000000000002</v>
      </c>
    </row>
    <row r="36" spans="1:35" s="93" customFormat="1" ht="13.8" x14ac:dyDescent="0.3">
      <c r="A36" s="98"/>
      <c r="B36" s="98"/>
      <c r="C36" s="98"/>
      <c r="D36" s="98"/>
      <c r="E36" s="98"/>
      <c r="F36" s="1"/>
      <c r="G36" s="98"/>
      <c r="H36" s="98"/>
      <c r="I36" s="98"/>
      <c r="L36" s="96"/>
      <c r="M36" s="97"/>
      <c r="N36" s="97"/>
      <c r="O36" s="97"/>
      <c r="P36" s="97"/>
      <c r="Q36" s="97"/>
      <c r="R36" s="97"/>
      <c r="S36" s="97"/>
      <c r="T36" s="97"/>
      <c r="U36" s="96"/>
      <c r="V36" s="93">
        <f>Z36/(AD31-Y36)</f>
        <v>0.48275862068965525</v>
      </c>
      <c r="W36" s="93">
        <f t="shared" si="1"/>
        <v>0.51724137931034475</v>
      </c>
      <c r="X36" s="93">
        <f t="shared" si="2"/>
        <v>0.70752705271321348</v>
      </c>
      <c r="Y36" s="93">
        <f t="shared" si="3"/>
        <v>-1</v>
      </c>
      <c r="Z36" s="93">
        <f t="shared" si="4"/>
        <v>1</v>
      </c>
      <c r="AA36" s="99">
        <v>0.9</v>
      </c>
      <c r="AB36" s="99">
        <f t="shared" si="0"/>
        <v>9.9999999999999978E-2</v>
      </c>
    </row>
    <row r="37" spans="1:35" s="93" customFormat="1" ht="13.8" x14ac:dyDescent="0.3">
      <c r="A37" s="98"/>
      <c r="B37" s="98"/>
      <c r="C37" s="98"/>
      <c r="D37" s="98"/>
      <c r="E37" s="98"/>
      <c r="L37" s="96"/>
      <c r="M37" s="97"/>
      <c r="N37" s="97"/>
      <c r="O37" s="97"/>
      <c r="P37" s="97"/>
      <c r="Q37" s="97"/>
      <c r="R37" s="97"/>
      <c r="S37" s="97"/>
      <c r="T37" s="97"/>
      <c r="U37" s="96"/>
      <c r="V37" s="93">
        <f>Z37/(AD31-Y37)</f>
        <v>0.48275862068965525</v>
      </c>
      <c r="W37" s="93">
        <f t="shared" si="1"/>
        <v>0.51724137931034475</v>
      </c>
      <c r="X37" s="93">
        <f t="shared" si="2"/>
        <v>0.70752705271321348</v>
      </c>
      <c r="Y37" s="93">
        <f t="shared" si="3"/>
        <v>-1</v>
      </c>
      <c r="Z37" s="93">
        <f t="shared" si="4"/>
        <v>1</v>
      </c>
      <c r="AA37" s="99">
        <v>0.95</v>
      </c>
      <c r="AB37" s="99">
        <f t="shared" si="0"/>
        <v>5.0000000000000044E-2</v>
      </c>
    </row>
    <row r="38" spans="1:35" s="93" customFormat="1" ht="13.8" x14ac:dyDescent="0.3">
      <c r="A38" s="1"/>
      <c r="B38" s="1"/>
      <c r="C38" s="1"/>
      <c r="D38" s="1"/>
      <c r="E38" s="1"/>
      <c r="F38" s="102"/>
      <c r="G38" s="98"/>
      <c r="L38" s="96"/>
      <c r="M38" s="97"/>
      <c r="N38" s="97"/>
      <c r="O38" s="97"/>
      <c r="P38" s="97"/>
      <c r="Q38" s="97"/>
      <c r="R38" s="97"/>
      <c r="S38" s="97"/>
      <c r="T38" s="97"/>
      <c r="U38" s="96"/>
      <c r="V38" s="93">
        <f>Z38/(AD31-Y38)</f>
        <v>0.48275862068965525</v>
      </c>
      <c r="W38" s="93">
        <f t="shared" si="1"/>
        <v>0.51724137931034475</v>
      </c>
      <c r="X38" s="93">
        <f t="shared" si="2"/>
        <v>0.70752705271321348</v>
      </c>
      <c r="Y38" s="93">
        <f t="shared" si="3"/>
        <v>-1</v>
      </c>
      <c r="Z38" s="93">
        <f t="shared" si="4"/>
        <v>1</v>
      </c>
      <c r="AA38" s="99">
        <v>0.97</v>
      </c>
      <c r="AB38" s="99">
        <f t="shared" si="0"/>
        <v>3.0000000000000027E-2</v>
      </c>
    </row>
    <row r="39" spans="1:35" s="93" customFormat="1" ht="13.8" x14ac:dyDescent="0.3">
      <c r="A39" s="98"/>
      <c r="B39" s="98"/>
      <c r="C39" s="98"/>
      <c r="D39" s="98"/>
      <c r="E39" s="98"/>
      <c r="F39" s="98"/>
      <c r="G39" s="98"/>
      <c r="H39" s="98"/>
      <c r="I39" s="98"/>
      <c r="L39" s="96"/>
      <c r="M39" s="97"/>
      <c r="N39" s="97"/>
      <c r="O39" s="97"/>
      <c r="P39" s="97"/>
      <c r="Q39" s="97"/>
      <c r="R39" s="97"/>
      <c r="S39" s="97"/>
      <c r="T39" s="97"/>
      <c r="U39" s="96"/>
      <c r="V39" s="93">
        <f>Z39/(AD31-Y39)</f>
        <v>0.48275862068965525</v>
      </c>
      <c r="W39" s="93">
        <f t="shared" si="1"/>
        <v>0.51724137931034475</v>
      </c>
      <c r="X39" s="93">
        <f t="shared" si="2"/>
        <v>0.70752705271321348</v>
      </c>
      <c r="Y39" s="93">
        <f t="shared" si="3"/>
        <v>-1</v>
      </c>
      <c r="Z39" s="93">
        <f t="shared" si="4"/>
        <v>1</v>
      </c>
      <c r="AA39" s="99">
        <v>0.98</v>
      </c>
      <c r="AB39" s="99">
        <f t="shared" si="0"/>
        <v>2.0000000000000018E-2</v>
      </c>
    </row>
    <row r="40" spans="1:35" s="93" customFormat="1" ht="13.8" x14ac:dyDescent="0.3">
      <c r="A40" s="98"/>
      <c r="B40" s="98"/>
      <c r="C40" s="103"/>
      <c r="D40" s="103"/>
      <c r="E40" s="102"/>
      <c r="F40" s="102"/>
      <c r="G40" s="98"/>
      <c r="H40" s="98"/>
      <c r="I40" s="98"/>
      <c r="L40" s="96"/>
      <c r="M40" s="97"/>
      <c r="N40" s="97"/>
      <c r="O40" s="97"/>
      <c r="P40" s="97"/>
      <c r="Q40" s="97"/>
      <c r="R40" s="97"/>
      <c r="S40" s="97"/>
      <c r="T40" s="97"/>
      <c r="U40" s="96"/>
      <c r="V40" s="93">
        <f>Z40/(AD31-Y40)</f>
        <v>0.48275862068965525</v>
      </c>
      <c r="W40" s="93">
        <f t="shared" si="1"/>
        <v>0.51724137931034475</v>
      </c>
      <c r="X40" s="93">
        <f t="shared" si="2"/>
        <v>0.70752705271321348</v>
      </c>
      <c r="Y40" s="93">
        <f t="shared" si="3"/>
        <v>-1</v>
      </c>
      <c r="Z40" s="93">
        <f t="shared" si="4"/>
        <v>1</v>
      </c>
      <c r="AA40" s="99">
        <v>0.99</v>
      </c>
      <c r="AB40" s="99">
        <f t="shared" si="0"/>
        <v>1.0000000000000009E-2</v>
      </c>
    </row>
    <row r="41" spans="1:35" s="93" customFormat="1" ht="13.8" x14ac:dyDescent="0.3">
      <c r="A41" s="98"/>
      <c r="B41" s="98"/>
      <c r="C41" s="103"/>
      <c r="D41" s="98"/>
      <c r="E41" s="102"/>
      <c r="F41" s="98"/>
      <c r="G41" s="98"/>
      <c r="H41" s="98"/>
      <c r="I41" s="98"/>
      <c r="J41" s="101" t="str">
        <f>"MS=  "&amp;[1]!xln(K41)&amp;" ="</f>
        <v>MS=  (0.483² + 0.517²)⁰·⁵ / ((0.2² + 0.214²)⁰·⁵) - 1 =</v>
      </c>
      <c r="K41" s="100">
        <f>(AE26^2+AF26^2)^0.5/((AD29^2+AE29^2)^0.5)-1</f>
        <v>1.4137931034482749</v>
      </c>
      <c r="L41" s="96"/>
      <c r="M41" s="97"/>
      <c r="N41" s="97"/>
      <c r="O41" s="97"/>
      <c r="P41" s="97"/>
      <c r="Q41" s="97"/>
      <c r="R41" s="97"/>
      <c r="S41" s="97"/>
      <c r="T41" s="97"/>
      <c r="U41" s="96"/>
      <c r="V41" s="93">
        <f>Z41/(AD31-Y41)</f>
        <v>0.48275862068965525</v>
      </c>
      <c r="W41" s="93">
        <f t="shared" si="1"/>
        <v>0.51724137931034475</v>
      </c>
      <c r="X41" s="93">
        <f t="shared" si="2"/>
        <v>0.70752705271321348</v>
      </c>
      <c r="Y41" s="93">
        <f t="shared" si="3"/>
        <v>-1</v>
      </c>
      <c r="Z41" s="93">
        <f t="shared" si="4"/>
        <v>1</v>
      </c>
      <c r="AA41" s="99">
        <v>1</v>
      </c>
      <c r="AB41" s="99">
        <f t="shared" si="0"/>
        <v>0</v>
      </c>
    </row>
    <row r="42" spans="1:35" s="93" customFormat="1" ht="13.8" x14ac:dyDescent="0.3">
      <c r="A42" s="98"/>
      <c r="B42" s="98"/>
      <c r="C42" s="98"/>
      <c r="D42" s="98"/>
      <c r="E42" s="98"/>
      <c r="F42" s="98"/>
      <c r="G42" s="98"/>
      <c r="H42" s="98"/>
      <c r="I42" s="98"/>
      <c r="J42" s="98"/>
      <c r="K42" s="98"/>
      <c r="L42" s="96"/>
      <c r="M42" s="97"/>
      <c r="N42" s="97"/>
      <c r="O42" s="97"/>
      <c r="P42" s="97"/>
      <c r="Q42" s="97"/>
      <c r="R42" s="97"/>
      <c r="S42" s="97"/>
      <c r="T42" s="97"/>
      <c r="U42" s="96"/>
      <c r="V42" s="95"/>
      <c r="W42" s="95"/>
      <c r="X42" s="95"/>
      <c r="Y42" s="95"/>
      <c r="Z42" s="95"/>
      <c r="AA42" s="95"/>
      <c r="AB42" s="95"/>
      <c r="AC42" s="95"/>
      <c r="AD42" s="95"/>
      <c r="AE42" s="95"/>
      <c r="AF42" s="95"/>
    </row>
    <row r="43" spans="1:35" s="93" customFormat="1" ht="13.8" x14ac:dyDescent="0.3">
      <c r="A43" s="98"/>
      <c r="B43" s="98"/>
      <c r="C43" s="98"/>
      <c r="D43" s="98"/>
      <c r="E43" s="98"/>
      <c r="F43" s="98"/>
      <c r="G43" s="98"/>
      <c r="H43" s="98"/>
      <c r="I43" s="98"/>
      <c r="J43" s="98"/>
      <c r="K43" s="98"/>
      <c r="L43" s="96"/>
      <c r="M43" s="97"/>
      <c r="N43" s="97"/>
      <c r="O43" s="97"/>
      <c r="P43" s="97"/>
      <c r="Q43" s="97"/>
      <c r="R43" s="97"/>
      <c r="S43" s="97"/>
      <c r="T43" s="97"/>
      <c r="U43" s="96"/>
      <c r="V43" s="95"/>
      <c r="W43" s="95"/>
      <c r="X43" s="95"/>
      <c r="Y43" s="95"/>
      <c r="Z43" s="95"/>
      <c r="AA43" s="95"/>
      <c r="AB43" s="95"/>
      <c r="AC43" s="95"/>
      <c r="AD43" s="95"/>
      <c r="AE43" s="95"/>
      <c r="AF43" s="95"/>
      <c r="AG43" s="95"/>
      <c r="AH43" s="95"/>
      <c r="AI43" s="94"/>
    </row>
    <row r="44" spans="1:35" s="28" customFormat="1" ht="13.8" x14ac:dyDescent="0.3">
      <c r="A44" s="71"/>
      <c r="B44" s="74"/>
      <c r="C44" s="83"/>
      <c r="D44" s="71"/>
      <c r="E44" s="71"/>
      <c r="F44" s="71"/>
      <c r="G44" s="71"/>
      <c r="H44" s="71"/>
      <c r="I44" s="71"/>
      <c r="J44" s="71"/>
      <c r="K44" s="71"/>
      <c r="L44" s="30"/>
      <c r="M44" s="27"/>
      <c r="N44" s="27"/>
      <c r="O44" s="27"/>
      <c r="P44" s="27"/>
      <c r="Q44" s="27"/>
      <c r="R44" s="27"/>
      <c r="S44" s="27"/>
      <c r="T44" s="27"/>
      <c r="U44" s="30"/>
      <c r="V44" s="40"/>
      <c r="W44" s="40"/>
      <c r="X44" s="30"/>
      <c r="Y44" s="18"/>
      <c r="Z44" s="18"/>
      <c r="AA44" s="40"/>
      <c r="AB44" s="5"/>
      <c r="AC44" s="5"/>
      <c r="AD44" s="5"/>
      <c r="AE44" s="5"/>
      <c r="AF44" s="5"/>
      <c r="AG44" s="5"/>
      <c r="AH44" s="5"/>
      <c r="AI44" s="47"/>
    </row>
    <row r="45" spans="1:35" s="28" customFormat="1" ht="13.8" x14ac:dyDescent="0.3">
      <c r="A45" s="77"/>
      <c r="B45" s="74"/>
      <c r="C45" s="84"/>
      <c r="D45" s="71"/>
      <c r="E45" s="71"/>
      <c r="F45" s="77"/>
      <c r="G45" s="81"/>
      <c r="H45" s="71"/>
      <c r="I45" s="71"/>
      <c r="J45" s="71"/>
      <c r="K45" s="71"/>
      <c r="L45" s="30"/>
      <c r="M45" s="27"/>
      <c r="N45" s="27"/>
      <c r="O45" s="27"/>
      <c r="P45" s="27"/>
      <c r="Q45" s="27"/>
      <c r="R45" s="27"/>
      <c r="S45" s="27"/>
      <c r="T45" s="27"/>
      <c r="U45" s="30"/>
      <c r="V45" s="40"/>
      <c r="W45" s="40"/>
      <c r="X45" s="30"/>
      <c r="Y45" s="18"/>
      <c r="Z45" s="5"/>
      <c r="AA45" s="40"/>
      <c r="AB45" s="5"/>
      <c r="AC45" s="5"/>
      <c r="AD45" s="5"/>
      <c r="AE45" s="5"/>
      <c r="AF45" s="5"/>
      <c r="AG45" s="5"/>
      <c r="AH45" s="5"/>
      <c r="AI45" s="47"/>
    </row>
    <row r="46" spans="1:35" s="28" customFormat="1" ht="13.8" x14ac:dyDescent="0.3">
      <c r="A46" s="71"/>
      <c r="B46" s="75"/>
      <c r="C46" s="85"/>
      <c r="D46" s="80"/>
      <c r="E46" s="79"/>
      <c r="F46" s="71"/>
      <c r="G46" s="85"/>
      <c r="H46" s="75"/>
      <c r="I46" s="86"/>
      <c r="J46" s="71"/>
      <c r="K46" s="71"/>
      <c r="L46" s="30"/>
      <c r="M46" s="27"/>
      <c r="N46" s="27"/>
      <c r="O46" s="27"/>
      <c r="P46" s="27"/>
      <c r="Q46" s="27"/>
      <c r="R46" s="27"/>
      <c r="S46" s="27"/>
      <c r="T46" s="27"/>
      <c r="U46" s="30"/>
      <c r="V46" s="40"/>
      <c r="W46" s="40"/>
      <c r="X46" s="30"/>
      <c r="Y46" s="18"/>
      <c r="Z46" s="5"/>
      <c r="AA46" s="40"/>
      <c r="AB46" s="5"/>
      <c r="AC46" s="5"/>
      <c r="AD46" s="5"/>
      <c r="AE46" s="5"/>
      <c r="AF46" s="5"/>
      <c r="AG46" s="5"/>
      <c r="AH46" s="5"/>
      <c r="AI46" s="5"/>
    </row>
    <row r="47" spans="1:35" s="28" customFormat="1" ht="13.8" x14ac:dyDescent="0.3">
      <c r="A47" s="71"/>
      <c r="B47" s="82"/>
      <c r="C47" s="84"/>
      <c r="D47" s="71"/>
      <c r="E47" s="71"/>
      <c r="F47" s="71"/>
      <c r="G47" s="71"/>
      <c r="H47" s="71"/>
      <c r="I47" s="71"/>
      <c r="J47" s="71"/>
      <c r="K47" s="71"/>
      <c r="L47" s="30"/>
      <c r="M47" s="27"/>
      <c r="N47" s="27"/>
      <c r="O47" s="27"/>
      <c r="P47" s="27"/>
      <c r="Q47" s="27"/>
      <c r="R47" s="27"/>
      <c r="S47" s="27"/>
      <c r="T47" s="27"/>
      <c r="U47" s="30"/>
      <c r="V47" s="40"/>
      <c r="W47" s="40"/>
      <c r="X47" s="30"/>
      <c r="Y47" s="5"/>
      <c r="Z47" s="5"/>
      <c r="AA47" s="5"/>
      <c r="AB47" s="5"/>
      <c r="AC47" s="5"/>
      <c r="AD47" s="5"/>
      <c r="AE47" s="5"/>
      <c r="AF47" s="5"/>
      <c r="AG47" s="5"/>
      <c r="AH47" s="47"/>
      <c r="AI47" s="5"/>
    </row>
    <row r="48" spans="1:35" s="28" customFormat="1" ht="13.8" x14ac:dyDescent="0.3">
      <c r="A48" s="71"/>
      <c r="B48" s="74"/>
      <c r="C48" s="87"/>
      <c r="D48" s="71"/>
      <c r="E48" s="71"/>
      <c r="F48" s="78"/>
      <c r="G48" s="71"/>
      <c r="H48" s="71"/>
      <c r="I48" s="78"/>
      <c r="J48" s="71"/>
      <c r="K48" s="71"/>
      <c r="L48" s="30"/>
      <c r="M48" s="27"/>
      <c r="N48" s="27"/>
      <c r="O48" s="27"/>
      <c r="P48" s="27"/>
      <c r="Q48" s="27"/>
      <c r="R48" s="27"/>
      <c r="S48" s="27"/>
      <c r="T48" s="27"/>
      <c r="U48" s="30"/>
      <c r="V48" s="40"/>
      <c r="W48" s="40"/>
      <c r="X48" s="30"/>
      <c r="Y48" s="18"/>
      <c r="Z48" s="5"/>
      <c r="AA48" s="50"/>
      <c r="AB48" s="5"/>
      <c r="AC48" s="5"/>
      <c r="AD48" s="5"/>
      <c r="AE48" s="5"/>
      <c r="AF48" s="5"/>
      <c r="AG48" s="5"/>
      <c r="AH48" s="5"/>
      <c r="AI48" s="5"/>
    </row>
    <row r="49" spans="1:35" s="28" customFormat="1" ht="13.8" x14ac:dyDescent="0.3">
      <c r="A49" s="71"/>
      <c r="B49" s="74"/>
      <c r="C49" s="88"/>
      <c r="D49" s="71"/>
      <c r="E49" s="72"/>
      <c r="F49" s="78"/>
      <c r="G49" s="71"/>
      <c r="H49" s="71"/>
      <c r="I49" s="78"/>
      <c r="J49" s="71"/>
      <c r="K49" s="71"/>
      <c r="L49" s="30"/>
      <c r="M49" s="27"/>
      <c r="N49" s="27"/>
      <c r="O49" s="27"/>
      <c r="P49" s="27"/>
      <c r="Q49" s="27"/>
      <c r="R49" s="27"/>
      <c r="S49" s="27"/>
      <c r="T49" s="27"/>
      <c r="U49" s="30"/>
      <c r="V49" s="40"/>
      <c r="W49" s="40"/>
      <c r="X49" s="30"/>
      <c r="Y49" s="48"/>
      <c r="Z49" s="5"/>
      <c r="AA49" s="41"/>
      <c r="AB49" s="5"/>
      <c r="AC49" s="5"/>
      <c r="AD49" s="5"/>
      <c r="AE49" s="5"/>
      <c r="AF49" s="5"/>
      <c r="AG49" s="5"/>
      <c r="AH49" s="5"/>
      <c r="AI49" s="5"/>
    </row>
    <row r="50" spans="1:35" s="28" customFormat="1" ht="13.8" x14ac:dyDescent="0.3">
      <c r="A50" s="71"/>
      <c r="B50" s="72"/>
      <c r="C50" s="72"/>
      <c r="D50" s="78"/>
      <c r="E50" s="72"/>
      <c r="F50" s="78"/>
      <c r="G50" s="71"/>
      <c r="H50" s="71"/>
      <c r="I50" s="78"/>
      <c r="J50" s="71"/>
      <c r="K50" s="71"/>
      <c r="L50" s="30"/>
      <c r="M50" s="27"/>
      <c r="N50" s="27"/>
      <c r="O50" s="27"/>
      <c r="P50" s="27"/>
      <c r="Q50" s="27"/>
      <c r="R50" s="27"/>
      <c r="S50" s="27"/>
      <c r="T50" s="27"/>
      <c r="U50" s="30"/>
      <c r="V50" s="40"/>
      <c r="W50" s="40"/>
      <c r="X50" s="30"/>
      <c r="Y50" s="48"/>
      <c r="Z50" s="18"/>
      <c r="AA50" s="41"/>
      <c r="AB50" s="5"/>
      <c r="AC50" s="5"/>
      <c r="AD50" s="5"/>
      <c r="AE50" s="5"/>
      <c r="AF50" s="5"/>
      <c r="AG50" s="5"/>
      <c r="AH50" s="5"/>
      <c r="AI50" s="5"/>
    </row>
    <row r="51" spans="1:35" s="28" customFormat="1" ht="13.8" x14ac:dyDescent="0.3">
      <c r="A51" s="71"/>
      <c r="B51" s="89"/>
      <c r="C51" s="78"/>
      <c r="D51" s="78"/>
      <c r="E51" s="72"/>
      <c r="F51" s="78"/>
      <c r="G51" s="71"/>
      <c r="H51" s="71"/>
      <c r="I51" s="78"/>
      <c r="J51" s="71"/>
      <c r="K51" s="71"/>
      <c r="L51" s="30"/>
      <c r="M51" s="27"/>
      <c r="N51" s="27"/>
      <c r="O51" s="27"/>
      <c r="P51" s="27"/>
      <c r="Q51" s="27"/>
      <c r="R51" s="27"/>
      <c r="S51" s="27"/>
      <c r="T51" s="27"/>
      <c r="U51" s="30"/>
      <c r="V51" s="40"/>
      <c r="W51" s="40"/>
      <c r="X51" s="30"/>
      <c r="Y51" s="18"/>
      <c r="Z51" s="47"/>
      <c r="AA51" s="50"/>
      <c r="AB51" s="47"/>
      <c r="AC51" s="5"/>
      <c r="AD51" s="5"/>
      <c r="AE51" s="5"/>
      <c r="AF51" s="5"/>
      <c r="AG51" s="5"/>
      <c r="AH51" s="5"/>
      <c r="AI51" s="5"/>
    </row>
    <row r="52" spans="1:35" s="28" customFormat="1" ht="13.8" x14ac:dyDescent="0.3">
      <c r="A52" s="71"/>
      <c r="B52" s="78"/>
      <c r="C52" s="78"/>
      <c r="D52" s="72"/>
      <c r="E52" s="78"/>
      <c r="F52" s="71"/>
      <c r="G52" s="71"/>
      <c r="H52" s="78"/>
      <c r="I52" s="71"/>
      <c r="J52" s="71"/>
      <c r="K52" s="71"/>
      <c r="L52" s="30"/>
      <c r="M52" s="27"/>
      <c r="N52" s="27"/>
      <c r="O52" s="27"/>
      <c r="P52" s="27"/>
      <c r="Q52" s="27"/>
      <c r="R52" s="27"/>
      <c r="S52" s="27"/>
      <c r="T52" s="27"/>
      <c r="U52" s="30"/>
      <c r="V52" s="40"/>
      <c r="W52" s="40"/>
      <c r="X52" s="30"/>
      <c r="Y52" s="18"/>
      <c r="Z52" s="5"/>
      <c r="AA52" s="41"/>
      <c r="AB52" s="5"/>
      <c r="AC52" s="5"/>
      <c r="AD52" s="5"/>
      <c r="AE52" s="5"/>
      <c r="AF52" s="5"/>
      <c r="AG52" s="5"/>
      <c r="AH52" s="5"/>
      <c r="AI52" s="5"/>
    </row>
    <row r="53" spans="1:35" s="28" customFormat="1" ht="13.8" x14ac:dyDescent="0.3">
      <c r="A53" s="5"/>
      <c r="B53" s="5"/>
      <c r="C53" s="43"/>
      <c r="D53" s="43"/>
      <c r="E53" s="43"/>
      <c r="F53" s="43"/>
      <c r="G53" s="5"/>
      <c r="H53" s="43"/>
      <c r="I53" s="43"/>
      <c r="J53" s="5"/>
      <c r="K53" s="5"/>
      <c r="L53" s="30"/>
      <c r="M53" s="27"/>
      <c r="N53" s="27"/>
      <c r="O53" s="27"/>
      <c r="P53" s="27"/>
      <c r="Q53" s="27"/>
      <c r="R53" s="27"/>
      <c r="S53" s="27"/>
      <c r="T53" s="27"/>
      <c r="U53" s="30"/>
      <c r="V53" s="40"/>
      <c r="W53" s="40"/>
      <c r="X53" s="30"/>
      <c r="Y53" s="5"/>
      <c r="Z53" s="5"/>
      <c r="AA53" s="5"/>
      <c r="AB53" s="5"/>
      <c r="AC53" s="5"/>
      <c r="AD53" s="5"/>
      <c r="AE53" s="5"/>
      <c r="AF53" s="5"/>
      <c r="AG53" s="5"/>
      <c r="AH53" s="5"/>
      <c r="AI53" s="5"/>
    </row>
    <row r="54" spans="1:35" s="28" customFormat="1" ht="13.8" x14ac:dyDescent="0.3">
      <c r="A54" s="5"/>
      <c r="B54" s="43"/>
      <c r="C54" s="49"/>
      <c r="D54" s="42"/>
      <c r="E54" s="46"/>
      <c r="F54" s="40"/>
      <c r="G54" s="5"/>
      <c r="H54" s="46"/>
      <c r="I54" s="40"/>
      <c r="J54" s="44"/>
      <c r="K54" s="44"/>
      <c r="L54" s="30"/>
      <c r="M54" s="27"/>
      <c r="N54" s="27"/>
      <c r="O54" s="27"/>
      <c r="P54" s="27"/>
      <c r="Q54" s="27"/>
      <c r="R54" s="27"/>
      <c r="S54" s="27"/>
      <c r="T54" s="27"/>
      <c r="U54" s="30"/>
      <c r="V54" s="40"/>
      <c r="W54" s="40"/>
      <c r="X54" s="30"/>
    </row>
    <row r="55" spans="1:35" s="28" customFormat="1" ht="13.8" x14ac:dyDescent="0.3">
      <c r="A55" s="5"/>
      <c r="B55" s="43"/>
      <c r="C55" s="49"/>
      <c r="D55" s="42"/>
      <c r="E55" s="46"/>
      <c r="F55" s="40"/>
      <c r="G55" s="5"/>
      <c r="H55" s="46"/>
      <c r="I55" s="40"/>
      <c r="J55" s="44"/>
      <c r="K55" s="44"/>
      <c r="L55" s="30"/>
      <c r="M55" s="27"/>
      <c r="N55" s="27"/>
      <c r="O55" s="27"/>
      <c r="P55" s="27"/>
      <c r="Q55" s="27"/>
      <c r="R55" s="27"/>
      <c r="S55" s="27"/>
      <c r="T55" s="27"/>
      <c r="U55" s="30"/>
      <c r="V55" s="40"/>
      <c r="W55" s="40"/>
      <c r="X55" s="30"/>
    </row>
    <row r="56" spans="1:35" s="28" customFormat="1" ht="13.8" x14ac:dyDescent="0.3">
      <c r="A56" s="5"/>
      <c r="B56" s="43"/>
      <c r="C56" s="49"/>
      <c r="D56" s="42"/>
      <c r="E56" s="46"/>
      <c r="F56" s="40"/>
      <c r="G56" s="5"/>
      <c r="H56" s="46"/>
      <c r="I56" s="40"/>
      <c r="J56" s="44"/>
      <c r="K56" s="44"/>
      <c r="L56" s="30"/>
      <c r="M56" s="27"/>
      <c r="N56" s="27"/>
      <c r="O56" s="27"/>
      <c r="P56" s="27"/>
      <c r="Q56" s="27"/>
      <c r="R56" s="27"/>
      <c r="S56" s="27"/>
      <c r="T56" s="27"/>
      <c r="U56" s="30"/>
      <c r="V56" s="51"/>
      <c r="W56" s="40"/>
      <c r="X56" s="30"/>
    </row>
    <row r="57" spans="1:35" s="28" customFormat="1" ht="13.8" x14ac:dyDescent="0.3">
      <c r="A57" s="5"/>
      <c r="B57" s="43"/>
      <c r="C57" s="49"/>
      <c r="D57" s="42"/>
      <c r="E57" s="46"/>
      <c r="F57" s="40"/>
      <c r="G57" s="5"/>
      <c r="H57" s="46"/>
      <c r="I57" s="40"/>
      <c r="J57" s="44"/>
      <c r="K57" s="44"/>
      <c r="L57" s="30"/>
      <c r="M57" s="27"/>
      <c r="N57" s="27"/>
      <c r="O57" s="27"/>
      <c r="P57" s="27"/>
      <c r="Q57" s="27"/>
      <c r="R57" s="27"/>
      <c r="S57" s="27"/>
      <c r="T57" s="27"/>
      <c r="U57" s="30"/>
      <c r="V57" s="5"/>
      <c r="W57" s="5"/>
      <c r="X57" s="30"/>
    </row>
    <row r="58" spans="1:35" s="28" customFormat="1" ht="13.8" x14ac:dyDescent="0.3">
      <c r="A58" s="53"/>
      <c r="B58" s="54"/>
      <c r="C58" s="55"/>
      <c r="D58" s="53"/>
      <c r="E58" s="53"/>
      <c r="F58" s="53"/>
      <c r="G58" s="55"/>
      <c r="H58" s="53"/>
      <c r="I58" s="53"/>
      <c r="J58" s="53"/>
      <c r="K58" s="53"/>
      <c r="L58" s="30"/>
      <c r="M58" s="27"/>
      <c r="N58" s="27"/>
      <c r="O58" s="27"/>
      <c r="P58" s="27"/>
      <c r="Q58" s="27"/>
      <c r="R58" s="27"/>
      <c r="S58" s="27"/>
      <c r="T58" s="27"/>
      <c r="U58" s="30"/>
      <c r="V58" s="30"/>
      <c r="W58" s="30"/>
      <c r="X58" s="30"/>
    </row>
    <row r="59" spans="1:35" s="28" customFormat="1" ht="13.8" x14ac:dyDescent="0.3">
      <c r="A59" s="53"/>
      <c r="B59" s="56"/>
      <c r="C59" s="55"/>
      <c r="D59" s="57"/>
      <c r="E59" s="57"/>
      <c r="F59" s="58" t="s">
        <v>35</v>
      </c>
      <c r="G59" s="55"/>
      <c r="H59" s="57"/>
      <c r="I59" s="57"/>
      <c r="J59" s="57"/>
      <c r="K59" s="53"/>
      <c r="L59" s="30"/>
      <c r="M59" s="27"/>
      <c r="N59" s="27"/>
      <c r="O59" s="27"/>
      <c r="P59" s="27"/>
      <c r="Q59" s="27"/>
      <c r="R59" s="27"/>
      <c r="S59" s="27"/>
      <c r="T59" s="27"/>
      <c r="U59" s="30"/>
      <c r="V59" s="30"/>
      <c r="W59" s="30"/>
      <c r="X59" s="30"/>
    </row>
    <row r="60" spans="1:35" s="28" customFormat="1" ht="13.8" x14ac:dyDescent="0.3">
      <c r="A60" s="53"/>
      <c r="B60" s="57"/>
      <c r="C60" s="57"/>
      <c r="D60" s="57"/>
      <c r="E60" s="57"/>
      <c r="F60" s="92" t="s">
        <v>48</v>
      </c>
      <c r="G60" s="57"/>
      <c r="H60" s="57"/>
      <c r="I60" s="57"/>
      <c r="J60" s="57"/>
      <c r="K60" s="53"/>
      <c r="L60" s="30"/>
      <c r="M60" s="27"/>
      <c r="N60" s="27"/>
      <c r="O60" s="27"/>
      <c r="P60" s="27"/>
      <c r="Q60" s="27"/>
      <c r="R60" s="27"/>
      <c r="S60" s="27"/>
      <c r="T60" s="27"/>
      <c r="U60" s="30"/>
      <c r="V60" s="30"/>
      <c r="W60" s="30"/>
      <c r="X60" s="30"/>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row r="7758" spans="13:20" s="26" customFormat="1" ht="13.8" x14ac:dyDescent="0.3">
      <c r="M7758" s="27"/>
      <c r="N7758" s="27"/>
      <c r="O7758" s="27"/>
      <c r="P7758" s="27"/>
      <c r="Q7758" s="27"/>
      <c r="R7758" s="27"/>
      <c r="S7758" s="27"/>
      <c r="T7758" s="27"/>
    </row>
  </sheetData>
  <mergeCells count="3">
    <mergeCell ref="B15:D15"/>
    <mergeCell ref="B14:D14"/>
    <mergeCell ref="B13:K13"/>
  </mergeCells>
  <hyperlinks>
    <hyperlink ref="F60" r:id="rId1"/>
    <hyperlink ref="B15" r:id="rId2"/>
    <hyperlink ref="B14" r:id="rId3"/>
    <hyperlink ref="B13:K13" r:id="rId4"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5"/>
  <headerFooter alignWithMargins="0">
    <oddFooter>&amp;C&amp;"Arial,Bold"ABBOTT AEROSPACE INC. PROPRIETARY INFORMATION&amp;"Arial,Regular"
Subject to restrictions on the cover or first page</oddFooter>
  </headerFooter>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2016-08-31T11:17:23Z</dcterms:modified>
  <cp:category>Engineering Spreadsheets</cp:category>
</cp:coreProperties>
</file>