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52511"/>
</workbook>
</file>

<file path=xl/calcChain.xml><?xml version="1.0" encoding="utf-8"?>
<calcChain xmlns="http://schemas.openxmlformats.org/spreadsheetml/2006/main">
  <c r="F27" i="31" l="1"/>
  <c r="G26" i="31"/>
  <c r="H53" i="31"/>
  <c r="C53" i="31"/>
  <c r="X15" i="31"/>
  <c r="Y15" i="31" s="1"/>
  <c r="X16" i="31"/>
  <c r="X17" i="31" s="1"/>
  <c r="X18" i="31" s="1"/>
  <c r="X19" i="31" s="1"/>
  <c r="X20" i="31" s="1"/>
  <c r="X21" i="31" s="1"/>
  <c r="X22" i="31" s="1"/>
  <c r="X23" i="31" s="1"/>
  <c r="X24" i="31" s="1"/>
  <c r="X25" i="31" s="1"/>
  <c r="X26" i="31" s="1"/>
  <c r="X27" i="31" s="1"/>
  <c r="X28" i="31" s="1"/>
  <c r="X29" i="31" s="1"/>
  <c r="X30" i="31" s="1"/>
  <c r="X31" i="31" s="1"/>
  <c r="X32" i="31" s="1"/>
  <c r="X33" i="31" s="1"/>
  <c r="X34" i="31" s="1"/>
  <c r="X35" i="31" s="1"/>
  <c r="Y35" i="31" s="1"/>
  <c r="C34" i="31"/>
  <c r="Z18" i="31" s="1"/>
  <c r="H52" i="31"/>
  <c r="C52" i="31"/>
  <c r="C33" i="31"/>
  <c r="G25" i="31"/>
  <c r="Z17" i="31" l="1"/>
  <c r="Z48" i="31"/>
  <c r="Z15" i="31"/>
  <c r="Z49" i="31"/>
  <c r="Z33" i="31"/>
  <c r="Z32" i="31"/>
  <c r="Z44" i="31"/>
  <c r="Z28" i="31"/>
  <c r="Z45" i="31"/>
  <c r="Z29" i="31"/>
  <c r="Z41" i="31"/>
  <c r="Z25" i="31"/>
  <c r="Z16" i="31"/>
  <c r="Z40" i="31"/>
  <c r="Z24" i="31"/>
  <c r="Z53" i="31"/>
  <c r="Z37" i="31"/>
  <c r="Z21" i="31"/>
  <c r="Z52" i="31"/>
  <c r="Z36" i="31"/>
  <c r="Z20" i="31"/>
  <c r="Z55" i="31"/>
  <c r="Z47" i="31"/>
  <c r="Z39" i="31"/>
  <c r="Z31" i="31"/>
  <c r="Z23" i="31"/>
  <c r="Z54" i="31"/>
  <c r="Z46" i="31"/>
  <c r="Z38" i="31"/>
  <c r="Z30" i="31"/>
  <c r="Z22" i="31"/>
  <c r="Z51" i="31"/>
  <c r="Z43" i="31"/>
  <c r="Z35" i="31"/>
  <c r="Z27" i="31"/>
  <c r="Z19" i="31"/>
  <c r="Z50" i="31"/>
  <c r="Z42" i="31"/>
  <c r="Z34" i="31"/>
  <c r="Z26" i="31"/>
  <c r="Y32" i="31"/>
  <c r="Y31" i="31"/>
  <c r="Y24" i="31"/>
  <c r="Y23" i="31"/>
  <c r="X36" i="31"/>
  <c r="Y16" i="31"/>
  <c r="Y30" i="31"/>
  <c r="Y22" i="31"/>
  <c r="Y29" i="31"/>
  <c r="Y21" i="31"/>
  <c r="Y28" i="31"/>
  <c r="Y20" i="31"/>
  <c r="Y27" i="31"/>
  <c r="Y19" i="31"/>
  <c r="Y34" i="31"/>
  <c r="Y26" i="31"/>
  <c r="Y18" i="31"/>
  <c r="Y33" i="31"/>
  <c r="Y25" i="31"/>
  <c r="Y17" i="31"/>
  <c r="B12" i="31"/>
  <c r="C12" i="36"/>
  <c r="X37" i="31" l="1"/>
  <c r="Y36" i="31"/>
  <c r="F11" i="31"/>
  <c r="L10" i="31"/>
  <c r="F10" i="31"/>
  <c r="J9" i="31"/>
  <c r="F9" i="31"/>
  <c r="J8" i="31"/>
  <c r="F8" i="31"/>
  <c r="X7" i="31"/>
  <c r="X6" i="31"/>
  <c r="X5" i="31"/>
  <c r="X4" i="31"/>
  <c r="X3" i="31"/>
  <c r="X2" i="31"/>
  <c r="X1" i="31"/>
  <c r="G1" i="31" s="1"/>
  <c r="J10" i="31" s="1"/>
  <c r="X38" i="31" l="1"/>
  <c r="Y37" i="31"/>
  <c r="X39" i="31" l="1"/>
  <c r="Y38" i="31"/>
  <c r="X40" i="31" l="1"/>
  <c r="Y39" i="31"/>
  <c r="X41" i="31" l="1"/>
  <c r="Y40" i="31"/>
  <c r="X42" i="31" l="1"/>
  <c r="Y41" i="31"/>
  <c r="X43" i="31" l="1"/>
  <c r="Y42" i="31"/>
  <c r="X44" i="31" l="1"/>
  <c r="Y43" i="31"/>
  <c r="X45" i="31" l="1"/>
  <c r="Y44" i="31"/>
  <c r="X46" i="31" l="1"/>
  <c r="Y45" i="31"/>
  <c r="X47" i="31" l="1"/>
  <c r="Y46" i="31"/>
  <c r="X48" i="31" l="1"/>
  <c r="Y47" i="31"/>
  <c r="X49" i="31" l="1"/>
  <c r="Y48" i="31"/>
  <c r="X50" i="31" l="1"/>
  <c r="Y49" i="31"/>
  <c r="X51" i="31" l="1"/>
  <c r="Y50" i="31"/>
  <c r="X52" i="31" l="1"/>
  <c r="Y51" i="31"/>
  <c r="X53" i="31" l="1"/>
  <c r="Y52" i="31"/>
  <c r="X54" i="31" l="1"/>
  <c r="Y53" i="31"/>
  <c r="X55" i="31" l="1"/>
  <c r="Y54" i="31"/>
  <c r="Y55" i="31" l="1"/>
</calcChain>
</file>

<file path=xl/sharedStrings.xml><?xml version="1.0" encoding="utf-8"?>
<sst xmlns="http://schemas.openxmlformats.org/spreadsheetml/2006/main" count="106" uniqueCount="73">
  <si>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</si>
  <si>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</si>
  <si>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</si>
  <si>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</si>
  <si>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</si>
  <si>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</si>
  <si>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</si>
  <si>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</si>
  <si>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</si>
  <si>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</si>
  <si>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</si>
  <si>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</si>
  <si>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</si>
  <si>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</si>
  <si>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</si>
  <si>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</si>
  <si>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</si>
  <si>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</si>
  <si>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</si>
  <si>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</si>
  <si>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</si>
  <si>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</si>
  <si>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</si>
  <si>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</si>
  <si>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</si>
  <si>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</si>
  <si>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</si>
  <si>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</si>
  <si>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</si>
  <si>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</si>
  <si>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</si>
  <si>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</si>
  <si>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</si>
  <si>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</si>
  <si>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</si>
  <si>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</si>
  <si>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</si>
  <si>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</si>
  <si>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</si>
  <si>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</si>
  <si>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</si>
  <si>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</si>
  <si>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</si>
  <si>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</si>
  <si>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</si>
  <si>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</si>
  <si>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</si>
  <si>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</si>
  <si>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</si>
  <si>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</si>
  <si>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</si>
  <si>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in</t>
  </si>
  <si>
    <t>AA-SM-013-051</t>
  </si>
  <si>
    <t>CIRCULAR MEMBRANES</t>
  </si>
  <si>
    <t>(AFFDL-TR-69-42, 1986)</t>
  </si>
  <si>
    <t>R =</t>
  </si>
  <si>
    <t>p =</t>
  </si>
  <si>
    <t>E =</t>
  </si>
  <si>
    <t>t =</t>
  </si>
  <si>
    <t>in,  Radius of plate</t>
  </si>
  <si>
    <t>psi, Pressure</t>
  </si>
  <si>
    <t>psi, Young's Modulus</t>
  </si>
  <si>
    <t>in, Thickness</t>
  </si>
  <si>
    <t>=</t>
  </si>
  <si>
    <t>Deflection at the centre of the plate:</t>
  </si>
  <si>
    <t>Note that in the source text the 0.90 factor is given as 0.09 in error</t>
  </si>
  <si>
    <t>The deflection of the membrane at a distance, r, from the plate center is</t>
  </si>
  <si>
    <t>The Stress at the center of the circular membrane</t>
  </si>
  <si>
    <t>psi</t>
  </si>
  <si>
    <t>The Stress at the edge of the membrane is</t>
  </si>
  <si>
    <t>A membrane may be defined to be a plate that is so this that is can be considered to have no bending rigidity. All stresses exist in the plane of the surface and are uniform through the thickness of the membrane.</t>
  </si>
  <si>
    <t>Test for membrane action:</t>
  </si>
  <si>
    <t>30/3/2016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</si>
</sst>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
    <numFmt numFmtId="166" formatCode="0.00000"/>
    <numFmt numFmtId="167" formatCode="0.0000000"/>
    <numFmt numFmtId="168" formatCode="0.0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
      <i/>
      <sz val="10"/>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8" fillId="0" borderId="0" applyNumberFormat="0" applyFill="0" applyBorder="0" applyAlignment="0" applyProtection="0"/>
  </cellStyleXfs>
  <cellXfs count="12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3" fillId="0" borderId="0" xfId="6" applyFont="1" applyAlignment="1"/>
    <xf numFmtId="0" fontId="3" fillId="0" borderId="0" xfId="6"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2" applyFont="1" applyAlignment="1">
      <alignment horizontal="right"/>
    </xf>
    <xf numFmtId="0" fontId="16" fillId="0" borderId="0" xfId="0"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lignment horizontal="center"/>
    </xf>
    <xf numFmtId="0" fontId="16" fillId="0" borderId="0" xfId="2" applyFont="1" applyAlignment="1">
      <alignment horizontal="left"/>
    </xf>
    <xf numFmtId="1" fontId="16" fillId="0" borderId="0" xfId="0" applyNumberFormat="1" applyFont="1"/>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0" fillId="0" borderId="0" xfId="1" applyFont="1"/>
    <xf numFmtId="0" fontId="19" fillId="0" borderId="0" xfId="7" applyFont="1" applyBorder="1" applyAlignment="1" applyProtection="1">
      <alignment horizontal="center"/>
    </xf>
    <xf numFmtId="0" fontId="18" fillId="0" borderId="0" xfId="7" applyBorder="1" applyAlignment="1">
      <alignment horizontal="center"/>
    </xf>
    <xf numFmtId="0" fontId="20" fillId="0" borderId="0" xfId="7" applyFont="1" applyBorder="1" applyAlignment="1" applyProtection="1">
      <alignment horizontal="center"/>
      <protection locked="0"/>
    </xf>
    <xf numFmtId="0" fontId="3" fillId="0" borderId="0" xfId="1" applyFont="1" applyAlignment="1">
      <alignment horizontal="right"/>
    </xf>
    <xf numFmtId="0" fontId="3" fillId="0" borderId="0" xfId="0" applyFont="1" applyAlignment="1">
      <alignment horizontal="right"/>
    </xf>
    <xf numFmtId="0" fontId="21" fillId="0" borderId="0" xfId="2" applyFont="1"/>
    <xf numFmtId="166" fontId="16" fillId="0" borderId="0" xfId="0" applyNumberFormat="1" applyFont="1" applyAlignment="1"/>
    <xf numFmtId="1" fontId="16" fillId="0" borderId="0" xfId="2" applyNumberFormat="1" applyFont="1" applyAlignment="1">
      <alignment horizontal="right"/>
    </xf>
    <xf numFmtId="2" fontId="21" fillId="0" borderId="0" xfId="0" applyNumberFormat="1" applyFont="1"/>
    <xf numFmtId="167" fontId="16" fillId="0" borderId="0" xfId="2" applyNumberFormat="1" applyFont="1" applyAlignment="1">
      <alignment horizontal="right"/>
    </xf>
    <xf numFmtId="167" fontId="16" fillId="0" borderId="0" xfId="0" applyNumberFormat="1" applyFont="1" applyAlignment="1"/>
    <xf numFmtId="0" fontId="16" fillId="0" borderId="0" xfId="1" applyFont="1" applyAlignment="1">
      <alignment horizontal="right"/>
    </xf>
    <xf numFmtId="0" fontId="21" fillId="0" borderId="0" xfId="1" applyFont="1" applyAlignment="1">
      <alignment horizontal="left"/>
    </xf>
    <xf numFmtId="164" fontId="16" fillId="0" borderId="0" xfId="2" applyNumberFormat="1" applyFont="1" applyAlignment="1">
      <alignment horizontal="right"/>
    </xf>
    <xf numFmtId="0" fontId="3" fillId="0" borderId="0" xfId="0" applyFont="1" applyAlignment="1">
      <alignment horizontal="left"/>
    </xf>
    <xf numFmtId="164" fontId="3" fillId="0" borderId="0" xfId="1" applyNumberFormat="1" applyFont="1" applyAlignment="1">
      <alignment horizontal="left"/>
    </xf>
    <xf numFmtId="165" fontId="3" fillId="0" borderId="0" xfId="0" applyNumberFormat="1" applyFont="1"/>
    <xf numFmtId="2" fontId="21" fillId="0" borderId="0" xfId="2" applyNumberFormat="1" applyFont="1" applyAlignment="1">
      <alignment horizontal="right"/>
    </xf>
    <xf numFmtId="0" fontId="21" fillId="0" borderId="0" xfId="0" applyFont="1"/>
    <xf numFmtId="0" fontId="21" fillId="0" borderId="0" xfId="1" applyFont="1" applyAlignment="1">
      <alignment horizontal="right"/>
    </xf>
    <xf numFmtId="164" fontId="16" fillId="0" borderId="0" xfId="2" applyNumberFormat="1" applyFont="1"/>
    <xf numFmtId="0" fontId="16" fillId="0" borderId="0" xfId="0" applyFont="1" applyAlignment="1">
      <alignment horizontal="left"/>
    </xf>
    <xf numFmtId="168" fontId="3" fillId="0" borderId="0" xfId="2" applyNumberFormat="1" applyFont="1" applyAlignment="1">
      <alignment horizontal="center"/>
    </xf>
    <xf numFmtId="2" fontId="3" fillId="0" borderId="0" xfId="0" applyNumberFormat="1" applyFont="1" applyBorder="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9" fillId="0" borderId="0" xfId="7" applyFont="1" applyAlignment="1">
      <alignment horizontal="center"/>
    </xf>
    <xf numFmtId="0" fontId="3" fillId="0" borderId="0" xfId="1" applyFont="1" applyAlignment="1">
      <alignment horizontal="left" vertical="top" wrapText="1"/>
    </xf>
    <xf numFmtId="0" fontId="22" fillId="0" borderId="0" xfId="2" applyFont="1" applyAlignment="1">
      <alignment horizontal="left" wrapText="1"/>
    </xf>
    <xf numFmtId="0" fontId="3" fillId="0" borderId="0" xfId="0" applyFont="1" applyAlignment="1">
      <alignment horizontal="left" vertical="top"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37832047269134E-2"/>
          <c:y val="6.6296496726066703E-2"/>
          <c:w val="0.89890275627974914"/>
          <c:h val="0.70508238340255891"/>
        </c:manualLayout>
      </c:layout>
      <c:scatterChart>
        <c:scatterStyle val="lineMarker"/>
        <c:varyColors val="0"/>
        <c:ser>
          <c:idx val="0"/>
          <c:order val="0"/>
          <c:spPr>
            <a:ln w="9525" cap="rnd">
              <a:solidFill>
                <a:sysClr val="windowText" lastClr="000000"/>
              </a:solidFill>
              <a:round/>
            </a:ln>
            <a:effectLst/>
          </c:spPr>
          <c:marker>
            <c:symbol val="none"/>
          </c:marker>
          <c:xVal>
            <c:numRef>
              <c:f>Analysis!$X$15:$X$55</c:f>
              <c:numCache>
                <c:formatCode>General</c:formatCode>
                <c:ptCount val="41"/>
                <c:pt idx="0" formatCode="0.00">
                  <c:v>-7.5</c:v>
                </c:pt>
                <c:pt idx="1">
                  <c:v>-7.125</c:v>
                </c:pt>
                <c:pt idx="2">
                  <c:v>-6.75</c:v>
                </c:pt>
                <c:pt idx="3">
                  <c:v>-6.375</c:v>
                </c:pt>
                <c:pt idx="4">
                  <c:v>-6</c:v>
                </c:pt>
                <c:pt idx="5">
                  <c:v>-5.625</c:v>
                </c:pt>
                <c:pt idx="6">
                  <c:v>-5.25</c:v>
                </c:pt>
                <c:pt idx="7">
                  <c:v>-4.875</c:v>
                </c:pt>
                <c:pt idx="8">
                  <c:v>-4.5</c:v>
                </c:pt>
                <c:pt idx="9">
                  <c:v>-4.125</c:v>
                </c:pt>
                <c:pt idx="10">
                  <c:v>-3.75</c:v>
                </c:pt>
                <c:pt idx="11">
                  <c:v>-3.375</c:v>
                </c:pt>
                <c:pt idx="12">
                  <c:v>-3</c:v>
                </c:pt>
                <c:pt idx="13">
                  <c:v>-2.625</c:v>
                </c:pt>
                <c:pt idx="14">
                  <c:v>-2.25</c:v>
                </c:pt>
                <c:pt idx="15">
                  <c:v>-1.875</c:v>
                </c:pt>
                <c:pt idx="16">
                  <c:v>-1.5</c:v>
                </c:pt>
                <c:pt idx="17">
                  <c:v>-1.125</c:v>
                </c:pt>
                <c:pt idx="18">
                  <c:v>-0.75</c:v>
                </c:pt>
                <c:pt idx="19">
                  <c:v>-0.375</c:v>
                </c:pt>
                <c:pt idx="20">
                  <c:v>0</c:v>
                </c:pt>
                <c:pt idx="21">
                  <c:v>0.375</c:v>
                </c:pt>
                <c:pt idx="22">
                  <c:v>0.75</c:v>
                </c:pt>
                <c:pt idx="23">
                  <c:v>1.125</c:v>
                </c:pt>
                <c:pt idx="24">
                  <c:v>1.5</c:v>
                </c:pt>
                <c:pt idx="25">
                  <c:v>1.875</c:v>
                </c:pt>
                <c:pt idx="26">
                  <c:v>2.25</c:v>
                </c:pt>
                <c:pt idx="27">
                  <c:v>2.625</c:v>
                </c:pt>
                <c:pt idx="28">
                  <c:v>3</c:v>
                </c:pt>
                <c:pt idx="29">
                  <c:v>3.375</c:v>
                </c:pt>
                <c:pt idx="30">
                  <c:v>3.75</c:v>
                </c:pt>
                <c:pt idx="31">
                  <c:v>4.125</c:v>
                </c:pt>
                <c:pt idx="32">
                  <c:v>4.5</c:v>
                </c:pt>
                <c:pt idx="33">
                  <c:v>4.875</c:v>
                </c:pt>
                <c:pt idx="34">
                  <c:v>5.25</c:v>
                </c:pt>
                <c:pt idx="35">
                  <c:v>5.625</c:v>
                </c:pt>
                <c:pt idx="36">
                  <c:v>6</c:v>
                </c:pt>
                <c:pt idx="37">
                  <c:v>6.375</c:v>
                </c:pt>
                <c:pt idx="38">
                  <c:v>6.75</c:v>
                </c:pt>
                <c:pt idx="39">
                  <c:v>7.125</c:v>
                </c:pt>
                <c:pt idx="40">
                  <c:v>7.5</c:v>
                </c:pt>
              </c:numCache>
            </c:numRef>
          </c:xVal>
          <c:yVal>
            <c:numRef>
              <c:f>Analysis!$Z$15:$Z$55</c:f>
              <c:numCache>
                <c:formatCode>General</c:formatCode>
                <c:ptCount val="41"/>
                <c:pt idx="0">
                  <c:v>3.8536054384853936E-18</c:v>
                </c:pt>
                <c:pt idx="1">
                  <c:v>-1.5324120244204214E-2</c:v>
                </c:pt>
                <c:pt idx="2">
                  <c:v>-2.9427439646846968E-2</c:v>
                </c:pt>
                <c:pt idx="3">
                  <c:v>-4.2399120013714583E-2</c:v>
                </c:pt>
                <c:pt idx="4">
                  <c:v>-5.4318951398744209E-2</c:v>
                </c:pt>
                <c:pt idx="5">
                  <c:v>-6.5257872756904589E-2</c:v>
                </c:pt>
                <c:pt idx="6">
                  <c:v>-7.5278492597076252E-2</c:v>
                </c:pt>
                <c:pt idx="7">
                  <c:v>-8.4435609634932213E-2</c:v>
                </c:pt>
                <c:pt idx="8">
                  <c:v>-9.2776733445818493E-2</c:v>
                </c:pt>
                <c:pt idx="9">
                  <c:v>-0.10034260511763451</c:v>
                </c:pt>
                <c:pt idx="10">
                  <c:v>-0.10716771790371367</c:v>
                </c:pt>
                <c:pt idx="11">
                  <c:v>-0.11328083787570374</c:v>
                </c:pt>
                <c:pt idx="12">
                  <c:v>-0.1187055245764476</c:v>
                </c:pt>
                <c:pt idx="13">
                  <c:v>-0.12346065167286348</c:v>
                </c:pt>
                <c:pt idx="14">
                  <c:v>-0.12756092760882559</c:v>
                </c:pt>
                <c:pt idx="15">
                  <c:v>-0.13101741625804467</c:v>
                </c:pt>
                <c:pt idx="16">
                  <c:v>-0.13383805757694842</c:v>
                </c:pt>
                <c:pt idx="17">
                  <c:v>-0.13602818825756194</c:v>
                </c:pt>
                <c:pt idx="18">
                  <c:v>-0.13759106238038846</c:v>
                </c:pt>
                <c:pt idx="19">
                  <c:v>-0.13852837206728955</c:v>
                </c:pt>
                <c:pt idx="20">
                  <c:v>-0.13884076813436588</c:v>
                </c:pt>
                <c:pt idx="21">
                  <c:v>-0.13852837206728955</c:v>
                </c:pt>
                <c:pt idx="22">
                  <c:v>-0.13759106238038846</c:v>
                </c:pt>
                <c:pt idx="23">
                  <c:v>-0.13602818825756194</c:v>
                </c:pt>
                <c:pt idx="24">
                  <c:v>-0.13383805757694842</c:v>
                </c:pt>
                <c:pt idx="25">
                  <c:v>-0.13101741625804467</c:v>
                </c:pt>
                <c:pt idx="26">
                  <c:v>-0.12756092760882559</c:v>
                </c:pt>
                <c:pt idx="27">
                  <c:v>-0.12346065167286348</c:v>
                </c:pt>
                <c:pt idx="28">
                  <c:v>-0.1187055245764476</c:v>
                </c:pt>
                <c:pt idx="29">
                  <c:v>-0.11328083787570374</c:v>
                </c:pt>
                <c:pt idx="30">
                  <c:v>-0.10716771790371367</c:v>
                </c:pt>
                <c:pt idx="31">
                  <c:v>-0.10034260511763451</c:v>
                </c:pt>
                <c:pt idx="32">
                  <c:v>-9.2776733445818493E-2</c:v>
                </c:pt>
                <c:pt idx="33">
                  <c:v>-8.4435609634932213E-2</c:v>
                </c:pt>
                <c:pt idx="34">
                  <c:v>-7.5278492597076252E-2</c:v>
                </c:pt>
                <c:pt idx="35">
                  <c:v>-6.5257872756904589E-2</c:v>
                </c:pt>
                <c:pt idx="36">
                  <c:v>-5.4318951398744209E-2</c:v>
                </c:pt>
                <c:pt idx="37">
                  <c:v>-4.2399120013714583E-2</c:v>
                </c:pt>
                <c:pt idx="38">
                  <c:v>-2.9427439646846968E-2</c:v>
                </c:pt>
                <c:pt idx="39">
                  <c:v>-1.5324120244204214E-2</c:v>
                </c:pt>
                <c:pt idx="40">
                  <c:v>3.8536054384853936E-18</c:v>
                </c:pt>
              </c:numCache>
            </c:numRef>
          </c:yVal>
          <c:smooth val="0"/>
          <c:extLst xmlns:c16r2="http://schemas.microsoft.com/office/drawing/2015/06/chart">
            <c:ext xmlns:c16="http://schemas.microsoft.com/office/drawing/2014/chart" uri="{C3380CC4-5D6E-409C-BE32-E72D297353CC}">
              <c16:uniqueId val="{00000000-C9E3-4F19-A773-35C1D6F5B424}"/>
            </c:ext>
          </c:extLst>
        </c:ser>
        <c:dLbls>
          <c:showLegendKey val="0"/>
          <c:showVal val="0"/>
          <c:showCatName val="0"/>
          <c:showSerName val="0"/>
          <c:showPercent val="0"/>
          <c:showBubbleSize val="0"/>
        </c:dLbls>
        <c:axId val="420465000"/>
        <c:axId val="420463432"/>
      </c:scatterChart>
      <c:valAx>
        <c:axId val="4204650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Plate Center (in)</a:t>
                </a:r>
              </a:p>
            </c:rich>
          </c:tx>
          <c:layout>
            <c:manualLayout>
              <c:xMode val="edge"/>
              <c:yMode val="edge"/>
              <c:x val="0.35344197998972787"/>
              <c:y val="0.831993192863643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463432"/>
        <c:crosses val="autoZero"/>
        <c:crossBetween val="midCat"/>
      </c:valAx>
      <c:valAx>
        <c:axId val="420463432"/>
        <c:scaling>
          <c:orientation val="minMax"/>
          <c:max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Deflection (in)</a:t>
                </a:r>
              </a:p>
            </c:rich>
          </c:tx>
          <c:layout>
            <c:manualLayout>
              <c:xMode val="edge"/>
              <c:yMode val="edge"/>
              <c:x val="0"/>
              <c:y val="0.12154357733112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46500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174296"/>
          <a:ext cx="2502353" cy="590190"/>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412806</xdr:colOff>
      <xdr:row>17</xdr:row>
      <xdr:rowOff>30885</xdr:rowOff>
    </xdr:from>
    <xdr:to>
      <xdr:col>4</xdr:col>
      <xdr:colOff>266700</xdr:colOff>
      <xdr:row>28</xdr:row>
      <xdr:rowOff>17014</xdr:rowOff>
    </xdr:to>
    <xdr:pic>
      <xdr:nvPicPr>
        <xdr:cNvPr id="2" name="Picture 1"/>
        <xdr:cNvPicPr>
          <a:picLocks noChangeAspect="1"/>
        </xdr:cNvPicPr>
      </xdr:nvPicPr>
      <xdr:blipFill rotWithShape="1">
        <a:blip xmlns:r="http://schemas.openxmlformats.org/officeDocument/2006/relationships" r:embed="rId5">
          <a:clrChange>
            <a:clrFrom>
              <a:srgbClr val="FFFFFF"/>
            </a:clrFrom>
            <a:clrTo>
              <a:srgbClr val="FFFFFF">
                <a:alpha val="0"/>
              </a:srgbClr>
            </a:clrTo>
          </a:clrChange>
        </a:blip>
        <a:srcRect t="1863"/>
        <a:stretch/>
      </xdr:blipFill>
      <xdr:spPr>
        <a:xfrm>
          <a:off x="1037646" y="3025545"/>
          <a:ext cx="1774134" cy="1913989"/>
        </a:xfrm>
        <a:prstGeom prst="rect">
          <a:avLst/>
        </a:prstGeom>
      </xdr:spPr>
    </xdr:pic>
    <xdr:clientData/>
  </xdr:twoCellAnchor>
  <xdr:oneCellAnchor>
    <xdr:from>
      <xdr:col>1</xdr:col>
      <xdr:colOff>322958</xdr:colOff>
      <xdr:row>29</xdr:row>
      <xdr:rowOff>32393</xdr:rowOff>
    </xdr:from>
    <xdr:ext cx="1389098" cy="500137"/>
    <mc:AlternateContent xmlns:mc="http://schemas.openxmlformats.org/markup-compatibility/2006" xmlns:a14="http://schemas.microsoft.com/office/drawing/2010/main">
      <mc:Choice Requires="a14">
        <xdr:sp macro="" textlink="">
          <xdr:nvSpPr>
            <xdr:cNvPr id="6" name="TextBox 5"/>
            <xdr:cNvSpPr txBox="1"/>
          </xdr:nvSpPr>
          <xdr:spPr>
            <a:xfrm>
              <a:off x="3479815" y="4397564"/>
              <a:ext cx="1389098"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ea typeface="Cambria Math" panose="02040503050406030204" pitchFamily="18" charset="0"/>
                          </a:rPr>
                        </m:ctrlPr>
                      </m:sSubPr>
                      <m:e>
                        <m:r>
                          <a:rPr lang="en-US" sz="1100" i="1">
                            <a:solidFill>
                              <a:schemeClr val="tx1"/>
                            </a:solidFill>
                            <a:effectLst/>
                            <a:latin typeface="Cambria Math" panose="02040503050406030204" pitchFamily="18" charset="0"/>
                            <a:ea typeface="+mn-ea"/>
                            <a:cs typeface="+mn-cs"/>
                          </a:rPr>
                          <m:t>𝛿</m:t>
                        </m:r>
                      </m:e>
                      <m:sub>
                        <m:r>
                          <a:rPr lang="en-US" sz="1100" b="0" i="1">
                            <a:latin typeface="Cambria Math" panose="02040503050406030204" pitchFamily="18" charset="0"/>
                            <a:ea typeface="Cambria Math" panose="02040503050406030204" pitchFamily="18" charset="0"/>
                          </a:rPr>
                          <m:t>𝑐</m:t>
                        </m:r>
                      </m:sub>
                    </m:sSub>
                    <m:r>
                      <a:rPr lang="en-US" sz="1100" b="0" i="1">
                        <a:latin typeface="Cambria Math" panose="02040503050406030204" pitchFamily="18" charset="0"/>
                        <a:ea typeface="Cambria Math" panose="02040503050406030204" pitchFamily="18" charset="0"/>
                      </a:rPr>
                      <m:t>=0.662∙</m:t>
                    </m:r>
                    <m:r>
                      <a:rPr lang="en-US" sz="1100" b="0" i="1">
                        <a:latin typeface="Cambria Math" panose="02040503050406030204" pitchFamily="18" charset="0"/>
                        <a:ea typeface="Cambria Math" panose="02040503050406030204" pitchFamily="18" charset="0"/>
                      </a:rPr>
                      <m:t>𝑅</m:t>
                    </m:r>
                    <m:r>
                      <a:rPr lang="en-US" sz="1100" b="0" i="1">
                        <a:latin typeface="Cambria Math" panose="02040503050406030204" pitchFamily="18" charset="0"/>
                        <a:ea typeface="Cambria Math" panose="02040503050406030204" pitchFamily="18" charset="0"/>
                      </a:rPr>
                      <m:t>∙</m:t>
                    </m:r>
                    <m:rad>
                      <m:radPr>
                        <m:ctrlPr>
                          <a:rPr lang="en-US" sz="1100" b="0" i="1">
                            <a:latin typeface="Cambria Math" panose="02040503050406030204" pitchFamily="18" charset="0"/>
                            <a:ea typeface="Cambria Math" panose="02040503050406030204" pitchFamily="18" charset="0"/>
                          </a:rPr>
                        </m:ctrlPr>
                      </m:radPr>
                      <m:deg>
                        <m:r>
                          <m:rPr>
                            <m:brk m:alnAt="7"/>
                          </m:rPr>
                          <a:rPr lang="en-US" sz="1100" b="0" i="1">
                            <a:latin typeface="Cambria Math" panose="02040503050406030204" pitchFamily="18" charset="0"/>
                            <a:ea typeface="Cambria Math" panose="02040503050406030204" pitchFamily="18" charset="0"/>
                          </a:rPr>
                          <m:t>3</m:t>
                        </m:r>
                      </m:deg>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𝑝</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𝑅</m:t>
                            </m:r>
                          </m:num>
                          <m:den>
                            <m:r>
                              <a:rPr lang="en-US" sz="1100" b="0" i="1">
                                <a:latin typeface="Cambria Math" panose="02040503050406030204" pitchFamily="18" charset="0"/>
                                <a:ea typeface="Cambria Math" panose="02040503050406030204" pitchFamily="18" charset="0"/>
                              </a:rPr>
                              <m:t>𝐸</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𝑡</m:t>
                            </m:r>
                          </m:den>
                        </m:f>
                      </m:e>
                    </m:rad>
                  </m:oMath>
                </m:oMathPara>
              </a14:m>
              <a:endParaRPr lang="en-US" sz="1100"/>
            </a:p>
          </xdr:txBody>
        </xdr:sp>
      </mc:Choice>
      <mc:Fallback xmlns="">
        <xdr:sp macro="" textlink="">
          <xdr:nvSpPr>
            <xdr:cNvPr id="6" name="TextBox 5"/>
            <xdr:cNvSpPr txBox="1"/>
          </xdr:nvSpPr>
          <xdr:spPr>
            <a:xfrm>
              <a:off x="3479815" y="4397564"/>
              <a:ext cx="1389098"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tx1"/>
                  </a:solidFill>
                  <a:effectLst/>
                  <a:latin typeface="+mn-lt"/>
                  <a:ea typeface="+mn-ea"/>
                  <a:cs typeface="+mn-cs"/>
                </a:rPr>
                <a:t>𝛿</a:t>
              </a:r>
              <a:r>
                <a:rPr lang="en-US" sz="1100" i="0">
                  <a:solidFill>
                    <a:schemeClr val="tx1"/>
                  </a:solidFill>
                  <a:effectLst/>
                  <a:latin typeface="Cambria Math" panose="02040503050406030204" pitchFamily="18" charset="0"/>
                  <a:ea typeface="Cambria Math" panose="02040503050406030204" pitchFamily="18" charset="0"/>
                  <a:cs typeface="+mn-cs"/>
                </a:rPr>
                <a:t>_</a:t>
              </a:r>
              <a:r>
                <a:rPr lang="en-US" sz="1100" b="0" i="0">
                  <a:latin typeface="Cambria Math" panose="02040503050406030204" pitchFamily="18" charset="0"/>
                  <a:ea typeface="Cambria Math" panose="02040503050406030204" pitchFamily="18" charset="0"/>
                </a:rPr>
                <a:t>𝑐=0.662∙𝑅∙√(3&amp;(𝑝∙𝑅)/(𝐸∙𝑡))</a:t>
              </a:r>
              <a:endParaRPr lang="en-US" sz="1100"/>
            </a:p>
          </xdr:txBody>
        </xdr:sp>
      </mc:Fallback>
    </mc:AlternateContent>
    <xdr:clientData/>
  </xdr:oneCellAnchor>
  <xdr:oneCellAnchor>
    <xdr:from>
      <xdr:col>1</xdr:col>
      <xdr:colOff>382484</xdr:colOff>
      <xdr:row>37</xdr:row>
      <xdr:rowOff>8163</xdr:rowOff>
    </xdr:from>
    <xdr:ext cx="2305055" cy="376706"/>
    <mc:AlternateContent xmlns:mc="http://schemas.openxmlformats.org/markup-compatibility/2006" xmlns:a14="http://schemas.microsoft.com/office/drawing/2010/main">
      <mc:Choice Requires="a14">
        <xdr:sp macro="" textlink="">
          <xdr:nvSpPr>
            <xdr:cNvPr id="7" name="TextBox 6"/>
            <xdr:cNvSpPr txBox="1"/>
          </xdr:nvSpPr>
          <xdr:spPr>
            <a:xfrm>
              <a:off x="1002970" y="6463392"/>
              <a:ext cx="2305055" cy="376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ea typeface="Cambria Math" panose="02040503050406030204" pitchFamily="18" charset="0"/>
                      </a:rPr>
                      <m:t>𝛿</m:t>
                    </m:r>
                    <m:r>
                      <a:rPr lang="en-US" sz="1100" b="0" i="1">
                        <a:latin typeface="Cambria Math" panose="02040503050406030204" pitchFamily="18" charset="0"/>
                        <a:ea typeface="Cambria Math" panose="02040503050406030204" pitchFamily="18" charset="0"/>
                      </a:rPr>
                      <m:t>=</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𝛿</m:t>
                        </m:r>
                      </m:e>
                      <m:sub>
                        <m:r>
                          <a:rPr lang="en-US" sz="1100" b="0" i="1">
                            <a:latin typeface="Cambria Math" panose="02040503050406030204" pitchFamily="18" charset="0"/>
                            <a:ea typeface="Cambria Math" panose="02040503050406030204" pitchFamily="18" charset="0"/>
                          </a:rPr>
                          <m:t>𝑐</m:t>
                        </m:r>
                      </m:sub>
                    </m:sSub>
                    <m:d>
                      <m:dPr>
                        <m:begChr m:val="["/>
                        <m:endChr m:val="]"/>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1−0.90∙</m:t>
                        </m:r>
                        <m:sSup>
                          <m:sSupPr>
                            <m:ctrlPr>
                              <a:rPr lang="en-US" sz="1100" b="0" i="1">
                                <a:latin typeface="Cambria Math" panose="02040503050406030204" pitchFamily="18" charset="0"/>
                                <a:ea typeface="Cambria Math" panose="02040503050406030204" pitchFamily="18" charset="0"/>
                              </a:rPr>
                            </m:ctrlPr>
                          </m:sSupPr>
                          <m:e>
                            <m:d>
                              <m:dPr>
                                <m:ctrlPr>
                                  <a:rPr lang="en-US" sz="1100" b="0" i="1">
                                    <a:solidFill>
                                      <a:schemeClr val="tx1"/>
                                    </a:solidFill>
                                    <a:effectLst/>
                                    <a:latin typeface="Cambria Math" panose="02040503050406030204" pitchFamily="18" charset="0"/>
                                    <a:ea typeface="+mn-ea"/>
                                    <a:cs typeface="+mn-cs"/>
                                  </a:rPr>
                                </m:ctrlPr>
                              </m:dPr>
                              <m:e>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𝑟</m:t>
                                    </m:r>
                                  </m:num>
                                  <m:den>
                                    <m:r>
                                      <a:rPr lang="en-US" sz="1100" b="0" i="1">
                                        <a:solidFill>
                                          <a:schemeClr val="tx1"/>
                                        </a:solidFill>
                                        <a:effectLst/>
                                        <a:latin typeface="Cambria Math" panose="02040503050406030204" pitchFamily="18" charset="0"/>
                                        <a:ea typeface="+mn-ea"/>
                                        <a:cs typeface="+mn-cs"/>
                                      </a:rPr>
                                      <m:t>𝑅</m:t>
                                    </m:r>
                                  </m:den>
                                </m:f>
                              </m:e>
                            </m:d>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−0.10∙</m:t>
                        </m:r>
                        <m:sSup>
                          <m:sSupPr>
                            <m:ctrlPr>
                              <a:rPr lang="en-US" sz="1100" b="0" i="1">
                                <a:latin typeface="Cambria Math" panose="02040503050406030204" pitchFamily="18" charset="0"/>
                                <a:ea typeface="Cambria Math" panose="02040503050406030204" pitchFamily="18" charset="0"/>
                              </a:rPr>
                            </m:ctrlPr>
                          </m:sSupPr>
                          <m:e>
                            <m:d>
                              <m:dPr>
                                <m:ctrlPr>
                                  <a:rPr lang="en-US" sz="1100" b="0" i="1">
                                    <a:latin typeface="Cambria Math" panose="02040503050406030204" pitchFamily="18" charset="0"/>
                                    <a:ea typeface="Cambria Math" panose="02040503050406030204" pitchFamily="18" charset="0"/>
                                  </a:rPr>
                                </m:ctrlPr>
                              </m:dPr>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𝑟</m:t>
                                    </m:r>
                                  </m:num>
                                  <m:den>
                                    <m:r>
                                      <a:rPr lang="en-US" sz="1100" b="0" i="1">
                                        <a:latin typeface="Cambria Math" panose="02040503050406030204" pitchFamily="18" charset="0"/>
                                        <a:ea typeface="Cambria Math" panose="02040503050406030204" pitchFamily="18" charset="0"/>
                                      </a:rPr>
                                      <m:t>𝑅</m:t>
                                    </m:r>
                                  </m:den>
                                </m:f>
                              </m:e>
                            </m:d>
                          </m:e>
                          <m:sup>
                            <m:r>
                              <a:rPr lang="en-US" sz="1100" b="0" i="1">
                                <a:latin typeface="Cambria Math" panose="02040503050406030204" pitchFamily="18" charset="0"/>
                                <a:ea typeface="Cambria Math" panose="02040503050406030204" pitchFamily="18" charset="0"/>
                              </a:rPr>
                              <m:t>5</m:t>
                            </m:r>
                          </m:sup>
                        </m:sSup>
                      </m:e>
                    </m:d>
                  </m:oMath>
                </m:oMathPara>
              </a14:m>
              <a:endParaRPr lang="en-US" sz="1100"/>
            </a:p>
          </xdr:txBody>
        </xdr:sp>
      </mc:Choice>
      <mc:Fallback xmlns="">
        <xdr:sp macro="" textlink="">
          <xdr:nvSpPr>
            <xdr:cNvPr id="7" name="TextBox 6"/>
            <xdr:cNvSpPr txBox="1"/>
          </xdr:nvSpPr>
          <xdr:spPr>
            <a:xfrm>
              <a:off x="1002970" y="6463392"/>
              <a:ext cx="2305055" cy="376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𝛿</a:t>
              </a:r>
              <a:r>
                <a:rPr lang="en-US" sz="1100" b="0" i="0">
                  <a:latin typeface="Cambria Math" panose="02040503050406030204" pitchFamily="18" charset="0"/>
                  <a:ea typeface="Cambria Math" panose="02040503050406030204" pitchFamily="18" charset="0"/>
                </a:rPr>
                <a:t>=𝛿_𝑐 [1−0.90∙</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𝑟</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𝑅</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Cambria Math" panose="02040503050406030204" pitchFamily="18" charset="0"/>
                  <a:cs typeface="+mn-cs"/>
                </a:rPr>
                <a:t>^</a:t>
              </a:r>
              <a:r>
                <a:rPr lang="en-US" sz="1100" b="0" i="0">
                  <a:latin typeface="Cambria Math" panose="02040503050406030204" pitchFamily="18" charset="0"/>
                  <a:ea typeface="Cambria Math" panose="02040503050406030204" pitchFamily="18" charset="0"/>
                </a:rPr>
                <a:t>2−0.10∙(𝑟/𝑅)^5 ]</a:t>
              </a:r>
              <a:endParaRPr lang="en-US" sz="1100"/>
            </a:p>
          </xdr:txBody>
        </xdr:sp>
      </mc:Fallback>
    </mc:AlternateContent>
    <xdr:clientData/>
  </xdr:oneCellAnchor>
  <xdr:twoCellAnchor>
    <xdr:from>
      <xdr:col>1</xdr:col>
      <xdr:colOff>0</xdr:colOff>
      <xdr:row>40</xdr:row>
      <xdr:rowOff>0</xdr:rowOff>
    </xdr:from>
    <xdr:to>
      <xdr:col>10</xdr:col>
      <xdr:colOff>-1</xdr:colOff>
      <xdr:row>46</xdr:row>
      <xdr:rowOff>108858</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xdr:col>
      <xdr:colOff>365760</xdr:colOff>
      <xdr:row>48</xdr:row>
      <xdr:rowOff>6532</xdr:rowOff>
    </xdr:from>
    <xdr:ext cx="1469697" cy="500137"/>
    <mc:AlternateContent xmlns:mc="http://schemas.openxmlformats.org/markup-compatibility/2006" xmlns:a14="http://schemas.microsoft.com/office/drawing/2010/main">
      <mc:Choice Requires="a14">
        <xdr:sp macro="" textlink="">
          <xdr:nvSpPr>
            <xdr:cNvPr id="9" name="TextBox 8"/>
            <xdr:cNvSpPr txBox="1"/>
          </xdr:nvSpPr>
          <xdr:spPr>
            <a:xfrm>
              <a:off x="992777" y="7517675"/>
              <a:ext cx="1469697"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𝑓</m:t>
                    </m:r>
                    <m:r>
                      <a:rPr lang="en-US" sz="1100" b="0" i="1">
                        <a:latin typeface="Cambria Math" panose="02040503050406030204" pitchFamily="18" charset="0"/>
                      </a:rPr>
                      <m:t>=0.423∙</m:t>
                    </m:r>
                    <m:rad>
                      <m:radPr>
                        <m:ctrlPr>
                          <a:rPr lang="en-US" sz="1100" b="0" i="1">
                            <a:latin typeface="Cambria Math" panose="02040503050406030204" pitchFamily="18" charset="0"/>
                            <a:ea typeface="Cambria Math" panose="02040503050406030204" pitchFamily="18" charset="0"/>
                          </a:rPr>
                        </m:ctrlPr>
                      </m:radPr>
                      <m:deg>
                        <m:r>
                          <a:rPr lang="en-US" sz="1100" b="0" i="1">
                            <a:latin typeface="Cambria Math" panose="02040503050406030204" pitchFamily="18" charset="0"/>
                            <a:ea typeface="Cambria Math" panose="02040503050406030204" pitchFamily="18" charset="0"/>
                          </a:rPr>
                          <m:t>3</m:t>
                        </m:r>
                      </m:deg>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𝐸</m:t>
                            </m:r>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𝑝</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𝑅</m:t>
                                </m:r>
                              </m:e>
                              <m:sup>
                                <m:r>
                                  <a:rPr lang="en-US" sz="1100" b="0" i="1">
                                    <a:latin typeface="Cambria Math" panose="02040503050406030204" pitchFamily="18" charset="0"/>
                                    <a:ea typeface="Cambria Math" panose="02040503050406030204" pitchFamily="18" charset="0"/>
                                  </a:rPr>
                                  <m:t>2</m:t>
                                </m:r>
                              </m:sup>
                            </m:sSup>
                          </m:num>
                          <m:den>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𝑡</m:t>
                                </m:r>
                              </m:e>
                              <m:sup>
                                <m:r>
                                  <a:rPr lang="en-US" sz="1100" b="0" i="1">
                                    <a:latin typeface="Cambria Math" panose="02040503050406030204" pitchFamily="18" charset="0"/>
                                    <a:ea typeface="Cambria Math" panose="02040503050406030204" pitchFamily="18" charset="0"/>
                                  </a:rPr>
                                  <m:t>2</m:t>
                                </m:r>
                              </m:sup>
                            </m:sSup>
                          </m:den>
                        </m:f>
                      </m:e>
                    </m:rad>
                  </m:oMath>
                </m:oMathPara>
              </a14:m>
              <a:endParaRPr lang="en-US" sz="1100"/>
            </a:p>
          </xdr:txBody>
        </xdr:sp>
      </mc:Choice>
      <mc:Fallback xmlns="">
        <xdr:sp macro="" textlink="">
          <xdr:nvSpPr>
            <xdr:cNvPr id="9" name="TextBox 8"/>
            <xdr:cNvSpPr txBox="1"/>
          </xdr:nvSpPr>
          <xdr:spPr>
            <a:xfrm>
              <a:off x="992777" y="7517675"/>
              <a:ext cx="1469697"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𝑓=0.423</a:t>
              </a:r>
              <a:r>
                <a:rPr lang="en-US" sz="1100" b="0" i="0">
                  <a:latin typeface="Cambria Math" panose="02040503050406030204" pitchFamily="18" charset="0"/>
                  <a:ea typeface="Cambria Math" panose="02040503050406030204" pitchFamily="18" charset="0"/>
                </a:rPr>
                <a:t>∙√(3&amp;(𝐸∙𝑝^2∙𝑅^2)/𝑡^2 )</a:t>
              </a:r>
              <a:endParaRPr lang="en-US" sz="1100"/>
            </a:p>
          </xdr:txBody>
        </xdr:sp>
      </mc:Fallback>
    </mc:AlternateContent>
    <xdr:clientData/>
  </xdr:oneCellAnchor>
  <xdr:oneCellAnchor>
    <xdr:from>
      <xdr:col>6</xdr:col>
      <xdr:colOff>365760</xdr:colOff>
      <xdr:row>48</xdr:row>
      <xdr:rowOff>6532</xdr:rowOff>
    </xdr:from>
    <xdr:ext cx="1469698" cy="500137"/>
    <mc:AlternateContent xmlns:mc="http://schemas.openxmlformats.org/markup-compatibility/2006" xmlns:a14="http://schemas.microsoft.com/office/drawing/2010/main">
      <mc:Choice Requires="a14">
        <xdr:sp macro="" textlink="">
          <xdr:nvSpPr>
            <xdr:cNvPr id="10" name="TextBox 9"/>
            <xdr:cNvSpPr txBox="1"/>
          </xdr:nvSpPr>
          <xdr:spPr>
            <a:xfrm>
              <a:off x="993289" y="8980203"/>
              <a:ext cx="1469698"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𝑓</m:t>
                    </m:r>
                    <m:r>
                      <a:rPr lang="en-US" sz="1100" b="0" i="1">
                        <a:latin typeface="Cambria Math" panose="02040503050406030204" pitchFamily="18" charset="0"/>
                      </a:rPr>
                      <m:t>=0.328∙</m:t>
                    </m:r>
                    <m:rad>
                      <m:radPr>
                        <m:ctrlPr>
                          <a:rPr lang="en-US" sz="1100" b="0" i="1">
                            <a:latin typeface="Cambria Math" panose="02040503050406030204" pitchFamily="18" charset="0"/>
                            <a:ea typeface="Cambria Math" panose="02040503050406030204" pitchFamily="18" charset="0"/>
                          </a:rPr>
                        </m:ctrlPr>
                      </m:radPr>
                      <m:deg>
                        <m:r>
                          <a:rPr lang="en-US" sz="1100" b="0" i="1">
                            <a:latin typeface="Cambria Math" panose="02040503050406030204" pitchFamily="18" charset="0"/>
                            <a:ea typeface="Cambria Math" panose="02040503050406030204" pitchFamily="18" charset="0"/>
                          </a:rPr>
                          <m:t>3</m:t>
                        </m:r>
                      </m:deg>
                      <m:e>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𝐸</m:t>
                            </m:r>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𝑝</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𝑅</m:t>
                                </m:r>
                              </m:e>
                              <m:sup>
                                <m:r>
                                  <a:rPr lang="en-US" sz="1100" b="0" i="1">
                                    <a:latin typeface="Cambria Math" panose="02040503050406030204" pitchFamily="18" charset="0"/>
                                    <a:ea typeface="Cambria Math" panose="02040503050406030204" pitchFamily="18" charset="0"/>
                                  </a:rPr>
                                  <m:t>2</m:t>
                                </m:r>
                              </m:sup>
                            </m:sSup>
                          </m:num>
                          <m:den>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𝑡</m:t>
                                </m:r>
                              </m:e>
                              <m:sup>
                                <m:r>
                                  <a:rPr lang="en-US" sz="1100" b="0" i="1">
                                    <a:latin typeface="Cambria Math" panose="02040503050406030204" pitchFamily="18" charset="0"/>
                                    <a:ea typeface="Cambria Math" panose="02040503050406030204" pitchFamily="18" charset="0"/>
                                  </a:rPr>
                                  <m:t>2</m:t>
                                </m:r>
                              </m:sup>
                            </m:sSup>
                          </m:den>
                        </m:f>
                      </m:e>
                    </m:rad>
                  </m:oMath>
                </m:oMathPara>
              </a14:m>
              <a:endParaRPr lang="en-US" sz="1100"/>
            </a:p>
          </xdr:txBody>
        </xdr:sp>
      </mc:Choice>
      <mc:Fallback xmlns="">
        <xdr:sp macro="" textlink="">
          <xdr:nvSpPr>
            <xdr:cNvPr id="10" name="TextBox 9"/>
            <xdr:cNvSpPr txBox="1"/>
          </xdr:nvSpPr>
          <xdr:spPr>
            <a:xfrm>
              <a:off x="993289" y="8980203"/>
              <a:ext cx="1469698"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𝑓=0.328</a:t>
              </a:r>
              <a:r>
                <a:rPr lang="en-US" sz="1100" b="0" i="0">
                  <a:latin typeface="Cambria Math" panose="02040503050406030204" pitchFamily="18" charset="0"/>
                  <a:ea typeface="Cambria Math" panose="02040503050406030204" pitchFamily="18" charset="0"/>
                </a:rPr>
                <a:t>∙√(3&amp;(𝐸∙𝑝^2∙𝑅^2)/𝑡^2 )</a:t>
              </a:r>
              <a:endParaRPr lang="en-US"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18" t="s">
        <v>37</v>
      </c>
      <c r="C16" s="118"/>
      <c r="D16" s="118"/>
      <c r="E16" s="118"/>
      <c r="F16" s="118"/>
      <c r="G16" s="118"/>
      <c r="H16" s="118"/>
      <c r="I16" s="118"/>
      <c r="J16" s="118"/>
      <c r="M16" s="65"/>
      <c r="N16" s="65"/>
      <c r="O16" s="65"/>
      <c r="P16" s="65"/>
      <c r="Q16" s="65"/>
      <c r="R16" s="66"/>
      <c r="S16" s="66"/>
      <c r="T16" s="62"/>
      <c r="U16" s="62"/>
      <c r="V16" s="62"/>
      <c r="W16" s="62"/>
      <c r="X16" s="62"/>
      <c r="Y16" s="62"/>
    </row>
    <row r="17" spans="1:25" s="5" customFormat="1" ht="12.75" x14ac:dyDescent="0.2">
      <c r="B17" s="118"/>
      <c r="C17" s="118"/>
      <c r="D17" s="118"/>
      <c r="E17" s="118"/>
      <c r="F17" s="118"/>
      <c r="G17" s="118"/>
      <c r="H17" s="118"/>
      <c r="I17" s="118"/>
      <c r="J17" s="118"/>
      <c r="M17" s="65"/>
      <c r="N17" s="65"/>
      <c r="O17" s="65"/>
      <c r="P17" s="65"/>
      <c r="Q17" s="65"/>
      <c r="R17" s="66"/>
      <c r="S17" s="66"/>
      <c r="T17" s="62"/>
      <c r="U17" s="62"/>
      <c r="V17" s="62"/>
      <c r="W17" s="62"/>
      <c r="X17" s="62"/>
      <c r="Y17" s="62"/>
    </row>
    <row r="18" spans="1:25" s="5" customFormat="1" ht="12.75" x14ac:dyDescent="0.2">
      <c r="B18" s="118"/>
      <c r="C18" s="118"/>
      <c r="D18" s="118"/>
      <c r="E18" s="118"/>
      <c r="F18" s="118"/>
      <c r="G18" s="118"/>
      <c r="H18" s="118"/>
      <c r="I18" s="118"/>
      <c r="J18" s="118"/>
      <c r="M18" s="65"/>
      <c r="N18" s="65"/>
      <c r="O18" s="65"/>
      <c r="P18" s="65"/>
      <c r="Q18" s="65"/>
      <c r="R18" s="66"/>
      <c r="S18" s="66"/>
      <c r="T18" s="62"/>
      <c r="U18" s="62"/>
      <c r="V18" s="62"/>
      <c r="W18" s="62"/>
      <c r="X18" s="62"/>
      <c r="Y18" s="62"/>
    </row>
    <row r="19" spans="1:25" s="5" customFormat="1" ht="12.75" x14ac:dyDescent="0.2">
      <c r="B19" s="118"/>
      <c r="C19" s="118"/>
      <c r="D19" s="118"/>
      <c r="E19" s="118"/>
      <c r="F19" s="118"/>
      <c r="G19" s="118"/>
      <c r="H19" s="118"/>
      <c r="I19" s="118"/>
      <c r="J19" s="118"/>
      <c r="M19" s="65"/>
      <c r="N19" s="65"/>
      <c r="O19" s="65"/>
      <c r="P19" s="65"/>
      <c r="Q19" s="65"/>
      <c r="R19" s="66"/>
      <c r="S19" s="66"/>
      <c r="T19" s="62"/>
      <c r="U19" s="62"/>
      <c r="V19" s="62"/>
      <c r="W19" s="62"/>
      <c r="X19" s="62"/>
      <c r="Y19" s="62"/>
    </row>
    <row r="20" spans="1:25" s="5" customFormat="1" ht="12.75" customHeight="1" x14ac:dyDescent="0.2">
      <c r="A20" s="23"/>
      <c r="B20" s="24" t="s">
        <v>35</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18" t="s">
        <v>38</v>
      </c>
      <c r="C22" s="118"/>
      <c r="D22" s="118"/>
      <c r="E22" s="118"/>
      <c r="F22" s="118"/>
      <c r="G22" s="118"/>
      <c r="H22" s="118"/>
      <c r="I22" s="118"/>
      <c r="J22" s="118"/>
      <c r="K22" s="23"/>
      <c r="M22" s="65"/>
      <c r="N22" s="65"/>
      <c r="O22" s="65"/>
      <c r="P22" s="65"/>
      <c r="Q22" s="65"/>
      <c r="R22" s="66"/>
      <c r="S22" s="66"/>
      <c r="T22" s="62"/>
      <c r="U22" s="62"/>
      <c r="V22" s="62"/>
      <c r="W22" s="62"/>
      <c r="X22" s="62"/>
      <c r="Y22" s="62"/>
    </row>
    <row r="23" spans="1:25" s="5" customFormat="1" ht="12.75" x14ac:dyDescent="0.2">
      <c r="A23" s="23"/>
      <c r="B23" s="118"/>
      <c r="C23" s="118"/>
      <c r="D23" s="118"/>
      <c r="E23" s="118"/>
      <c r="F23" s="118"/>
      <c r="G23" s="118"/>
      <c r="H23" s="118"/>
      <c r="I23" s="118"/>
      <c r="J23" s="118"/>
      <c r="K23" s="23"/>
      <c r="M23" s="65"/>
      <c r="N23" s="65"/>
      <c r="O23" s="65"/>
      <c r="P23" s="65"/>
      <c r="Q23" s="65"/>
      <c r="R23" s="66"/>
      <c r="S23" s="69"/>
      <c r="T23" s="62"/>
      <c r="U23" s="62"/>
      <c r="V23" s="62"/>
      <c r="W23" s="62"/>
      <c r="X23" s="62"/>
      <c r="Y23" s="62"/>
    </row>
    <row r="24" spans="1:25" s="5" customFormat="1" ht="12.75" x14ac:dyDescent="0.2">
      <c r="A24" s="23"/>
      <c r="B24" s="118"/>
      <c r="C24" s="118"/>
      <c r="D24" s="118"/>
      <c r="E24" s="118"/>
      <c r="F24" s="118"/>
      <c r="G24" s="118"/>
      <c r="H24" s="118"/>
      <c r="I24" s="118"/>
      <c r="J24" s="118"/>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4" t="s">
        <v>50</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18" t="s">
        <v>39</v>
      </c>
      <c r="C26" s="118"/>
      <c r="D26" s="118"/>
      <c r="E26" s="118"/>
      <c r="F26" s="118"/>
      <c r="G26" s="118"/>
      <c r="H26" s="118"/>
      <c r="I26" s="118"/>
      <c r="J26" s="118"/>
      <c r="K26" s="23"/>
      <c r="M26" s="65"/>
      <c r="N26" s="65"/>
      <c r="O26" s="65"/>
      <c r="P26" s="65"/>
      <c r="Q26" s="65"/>
      <c r="R26" s="66"/>
      <c r="S26" s="66"/>
      <c r="T26" s="62"/>
      <c r="U26" s="62"/>
      <c r="V26" s="62"/>
      <c r="W26" s="62"/>
      <c r="X26" s="62"/>
      <c r="Y26" s="62"/>
    </row>
    <row r="27" spans="1:25" s="5" customFormat="1" ht="12.75" x14ac:dyDescent="0.2">
      <c r="A27" s="23"/>
      <c r="B27" s="118"/>
      <c r="C27" s="118"/>
      <c r="D27" s="118"/>
      <c r="E27" s="118"/>
      <c r="F27" s="118"/>
      <c r="G27" s="118"/>
      <c r="H27" s="118"/>
      <c r="I27" s="118"/>
      <c r="J27" s="118"/>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18" t="s">
        <v>40</v>
      </c>
      <c r="C29" s="118"/>
      <c r="D29" s="118"/>
      <c r="E29" s="118"/>
      <c r="F29" s="118"/>
      <c r="G29" s="118"/>
      <c r="H29" s="118"/>
      <c r="I29" s="118"/>
      <c r="J29" s="118"/>
      <c r="K29" s="23"/>
      <c r="M29" s="65"/>
      <c r="N29" s="65"/>
      <c r="O29" s="65"/>
      <c r="P29" s="65"/>
      <c r="Q29" s="65"/>
      <c r="R29" s="66"/>
      <c r="S29" s="66"/>
      <c r="T29" s="62"/>
      <c r="U29" s="62"/>
      <c r="V29" s="62"/>
      <c r="W29" s="62"/>
      <c r="X29" s="62"/>
      <c r="Y29" s="62"/>
    </row>
    <row r="30" spans="1:25" s="5" customFormat="1" ht="12.75" x14ac:dyDescent="0.2">
      <c r="A30" s="23"/>
      <c r="B30" s="118"/>
      <c r="C30" s="118"/>
      <c r="D30" s="118"/>
      <c r="E30" s="118"/>
      <c r="F30" s="118"/>
      <c r="G30" s="118"/>
      <c r="H30" s="118"/>
      <c r="I30" s="118"/>
      <c r="J30" s="118"/>
      <c r="K30" s="23"/>
      <c r="M30" s="65"/>
      <c r="N30" s="65"/>
      <c r="O30" s="65"/>
      <c r="P30" s="65"/>
      <c r="Q30" s="65"/>
      <c r="R30" s="66"/>
      <c r="S30" s="66"/>
      <c r="T30" s="62"/>
      <c r="U30" s="62"/>
      <c r="V30" s="62"/>
      <c r="W30" s="62"/>
      <c r="X30" s="62"/>
      <c r="Y30" s="62"/>
    </row>
    <row r="31" spans="1:25" s="5" customFormat="1" ht="12.75" customHeight="1" x14ac:dyDescent="0.2">
      <c r="A31" s="23"/>
      <c r="B31" s="118"/>
      <c r="C31" s="118"/>
      <c r="D31" s="118"/>
      <c r="E31" s="118"/>
      <c r="F31" s="118"/>
      <c r="G31" s="118"/>
      <c r="H31" s="118"/>
      <c r="I31" s="118"/>
      <c r="J31" s="118"/>
      <c r="K31" s="23"/>
      <c r="M31" s="65"/>
      <c r="N31" s="65"/>
      <c r="O31" s="65"/>
      <c r="P31" s="65"/>
      <c r="Q31" s="65"/>
      <c r="R31" s="66"/>
      <c r="S31" s="66"/>
      <c r="T31" s="62"/>
      <c r="U31" s="62"/>
      <c r="V31" s="62"/>
      <c r="W31" s="62"/>
      <c r="X31" s="62"/>
      <c r="Y31" s="62"/>
    </row>
    <row r="32" spans="1:25" s="5" customFormat="1" ht="12.75" x14ac:dyDescent="0.2">
      <c r="A32" s="23"/>
      <c r="B32" s="118"/>
      <c r="C32" s="118"/>
      <c r="D32" s="118"/>
      <c r="E32" s="118"/>
      <c r="F32" s="118"/>
      <c r="G32" s="118"/>
      <c r="H32" s="118"/>
      <c r="I32" s="118"/>
      <c r="J32" s="118"/>
      <c r="K32" s="23"/>
      <c r="M32" s="65"/>
      <c r="N32" s="65"/>
      <c r="O32" s="65"/>
      <c r="P32" s="65"/>
      <c r="Q32" s="65"/>
      <c r="R32" s="66"/>
      <c r="S32" s="66"/>
      <c r="T32" s="62"/>
      <c r="U32" s="62"/>
      <c r="V32" s="62"/>
      <c r="W32" s="62"/>
      <c r="X32" s="62"/>
      <c r="Y32" s="62"/>
    </row>
    <row r="33" spans="1:25" s="5" customFormat="1" ht="12.75" customHeight="1" x14ac:dyDescent="0.2">
      <c r="A33" s="23"/>
      <c r="B33" s="118"/>
      <c r="C33" s="118"/>
      <c r="D33" s="118"/>
      <c r="E33" s="118"/>
      <c r="F33" s="118"/>
      <c r="G33" s="118"/>
      <c r="H33" s="118"/>
      <c r="I33" s="118"/>
      <c r="J33" s="118"/>
      <c r="K33" s="23"/>
      <c r="M33" s="65"/>
      <c r="N33" s="65"/>
      <c r="O33" s="65"/>
      <c r="P33" s="65"/>
      <c r="Q33" s="65"/>
      <c r="R33" s="66"/>
      <c r="S33" s="66"/>
      <c r="T33" s="62"/>
      <c r="U33" s="62"/>
      <c r="V33" s="62"/>
      <c r="W33" s="62"/>
      <c r="X33" s="62"/>
      <c r="Y33" s="62"/>
    </row>
    <row r="34" spans="1:25" s="5" customFormat="1" ht="12.75" x14ac:dyDescent="0.2">
      <c r="A34" s="23"/>
      <c r="B34" s="71"/>
      <c r="C34" s="71"/>
      <c r="D34" s="120" t="s">
        <v>31</v>
      </c>
      <c r="E34" s="120"/>
      <c r="F34" s="120"/>
      <c r="G34" s="120"/>
      <c r="H34" s="120"/>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18" t="s">
        <v>41</v>
      </c>
      <c r="C38" s="118"/>
      <c r="D38" s="118"/>
      <c r="E38" s="118"/>
      <c r="F38" s="118"/>
      <c r="G38" s="118"/>
      <c r="H38" s="118"/>
      <c r="I38" s="118"/>
      <c r="J38" s="118"/>
      <c r="K38" s="23"/>
      <c r="M38" s="65"/>
      <c r="N38" s="65"/>
      <c r="O38" s="65"/>
      <c r="P38" s="65"/>
      <c r="Q38" s="65"/>
      <c r="R38" s="66"/>
      <c r="S38" s="66"/>
      <c r="T38" s="62"/>
      <c r="U38" s="62"/>
      <c r="V38" s="62"/>
      <c r="W38" s="62"/>
      <c r="X38" s="62"/>
      <c r="Y38" s="62"/>
    </row>
    <row r="39" spans="1:25" s="5" customFormat="1" ht="12.75" x14ac:dyDescent="0.2">
      <c r="A39" s="23"/>
      <c r="B39" s="118"/>
      <c r="C39" s="118"/>
      <c r="D39" s="118"/>
      <c r="E39" s="118"/>
      <c r="F39" s="118"/>
      <c r="G39" s="118"/>
      <c r="H39" s="118"/>
      <c r="I39" s="118"/>
      <c r="J39" s="118"/>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18" t="s">
        <v>42</v>
      </c>
      <c r="C41" s="118"/>
      <c r="D41" s="118"/>
      <c r="E41" s="118"/>
      <c r="F41" s="118"/>
      <c r="G41" s="118"/>
      <c r="H41" s="118"/>
      <c r="I41" s="118"/>
      <c r="J41" s="118"/>
      <c r="K41" s="23"/>
      <c r="M41" s="65"/>
      <c r="N41" s="65"/>
      <c r="O41" s="65"/>
      <c r="P41" s="65"/>
      <c r="Q41" s="65"/>
      <c r="R41" s="66"/>
      <c r="S41" s="66"/>
      <c r="T41" s="62"/>
      <c r="U41" s="62"/>
      <c r="V41" s="62"/>
      <c r="W41" s="62"/>
      <c r="X41" s="62"/>
      <c r="Y41" s="62"/>
    </row>
    <row r="42" spans="1:25" s="5" customFormat="1" ht="12.75" x14ac:dyDescent="0.2">
      <c r="A42" s="23"/>
      <c r="B42" s="118"/>
      <c r="C42" s="118"/>
      <c r="D42" s="118"/>
      <c r="E42" s="118"/>
      <c r="F42" s="118"/>
      <c r="G42" s="118"/>
      <c r="H42" s="118"/>
      <c r="I42" s="118"/>
      <c r="J42" s="118"/>
      <c r="K42" s="23"/>
      <c r="M42" s="65"/>
      <c r="N42" s="65"/>
      <c r="O42" s="65"/>
      <c r="P42" s="65"/>
      <c r="Q42" s="65"/>
      <c r="R42" s="66"/>
      <c r="S42" s="66"/>
      <c r="T42" s="62"/>
      <c r="U42" s="62"/>
      <c r="V42" s="62"/>
      <c r="W42" s="62"/>
      <c r="X42" s="62"/>
      <c r="Y42" s="62"/>
    </row>
    <row r="43" spans="1:25" s="5" customFormat="1" ht="12.75" x14ac:dyDescent="0.2">
      <c r="A43" s="23"/>
      <c r="B43" s="118"/>
      <c r="C43" s="118"/>
      <c r="D43" s="118"/>
      <c r="E43" s="118"/>
      <c r="F43" s="118"/>
      <c r="G43" s="118"/>
      <c r="H43" s="118"/>
      <c r="I43" s="118"/>
      <c r="J43" s="118"/>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18" t="s">
        <v>36</v>
      </c>
      <c r="C45" s="118"/>
      <c r="D45" s="118"/>
      <c r="E45" s="118"/>
      <c r="F45" s="118"/>
      <c r="G45" s="118"/>
      <c r="H45" s="118"/>
      <c r="I45" s="118"/>
      <c r="J45" s="118"/>
      <c r="K45" s="23"/>
      <c r="M45" s="65"/>
      <c r="N45" s="65"/>
      <c r="O45" s="65"/>
      <c r="P45" s="65"/>
      <c r="Q45" s="65"/>
      <c r="R45" s="66"/>
      <c r="S45" s="66"/>
      <c r="T45" s="62"/>
      <c r="U45" s="62"/>
      <c r="V45" s="62"/>
      <c r="W45" s="62"/>
      <c r="X45" s="62"/>
      <c r="Y45" s="62"/>
    </row>
    <row r="46" spans="1:25" s="5" customFormat="1" ht="12.75" x14ac:dyDescent="0.2">
      <c r="A46" s="23"/>
      <c r="B46" s="118"/>
      <c r="C46" s="118"/>
      <c r="D46" s="118"/>
      <c r="E46" s="118"/>
      <c r="F46" s="118"/>
      <c r="G46" s="118"/>
      <c r="H46" s="118"/>
      <c r="I46" s="118"/>
      <c r="J46" s="118"/>
      <c r="K46" s="23"/>
      <c r="M46" s="65"/>
      <c r="N46" s="65"/>
      <c r="O46" s="65"/>
      <c r="P46" s="65"/>
      <c r="Q46" s="65"/>
      <c r="R46" s="66"/>
      <c r="S46" s="66"/>
      <c r="T46" s="62"/>
      <c r="U46" s="62"/>
      <c r="V46" s="62"/>
      <c r="W46" s="62"/>
      <c r="X46" s="62"/>
      <c r="Y46" s="62"/>
    </row>
    <row r="47" spans="1:25" s="5" customFormat="1" ht="12.75" x14ac:dyDescent="0.2">
      <c r="A47" s="23"/>
      <c r="B47" s="118"/>
      <c r="C47" s="118"/>
      <c r="D47" s="118"/>
      <c r="E47" s="118"/>
      <c r="F47" s="118"/>
      <c r="G47" s="118"/>
      <c r="H47" s="118"/>
      <c r="I47" s="118"/>
      <c r="J47" s="118"/>
      <c r="K47" s="23"/>
      <c r="M47" s="65"/>
      <c r="N47" s="65"/>
      <c r="O47" s="65"/>
      <c r="P47" s="65"/>
      <c r="Q47" s="65"/>
      <c r="R47" s="66"/>
      <c r="S47" s="66"/>
      <c r="T47" s="62"/>
      <c r="U47" s="62"/>
      <c r="V47" s="62"/>
      <c r="W47" s="62"/>
      <c r="X47" s="62"/>
      <c r="Y47" s="62"/>
    </row>
    <row r="48" spans="1:25" s="5" customFormat="1" ht="12.75" customHeight="1" x14ac:dyDescent="0.2">
      <c r="A48" s="23"/>
      <c r="B48" s="118"/>
      <c r="C48" s="118"/>
      <c r="D48" s="118"/>
      <c r="E48" s="118"/>
      <c r="F48" s="118"/>
      <c r="G48" s="118"/>
      <c r="H48" s="118"/>
      <c r="I48" s="118"/>
      <c r="J48" s="118"/>
      <c r="K48" s="23"/>
      <c r="M48" s="65"/>
      <c r="N48" s="65"/>
      <c r="O48" s="65"/>
      <c r="P48" s="65"/>
      <c r="Q48" s="65"/>
      <c r="R48" s="66"/>
      <c r="S48" s="66"/>
      <c r="T48" s="62"/>
      <c r="U48" s="62"/>
      <c r="V48" s="62"/>
      <c r="W48" s="62"/>
      <c r="X48" s="62"/>
      <c r="Y48" s="62"/>
    </row>
    <row r="49" spans="1:25" s="5" customFormat="1" ht="12.75" x14ac:dyDescent="0.2">
      <c r="A49" s="23"/>
      <c r="B49" s="23" t="s">
        <v>43</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4" t="s">
        <v>49</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44</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19" t="s">
        <v>45</v>
      </c>
      <c r="C54" s="119"/>
      <c r="D54" s="119"/>
      <c r="E54" s="119"/>
      <c r="F54" s="119"/>
      <c r="G54" s="119"/>
      <c r="H54" s="119"/>
      <c r="I54" s="119"/>
      <c r="J54" s="119"/>
      <c r="K54" s="23"/>
      <c r="M54" s="65"/>
      <c r="N54" s="65"/>
      <c r="O54" s="65"/>
      <c r="P54" s="65"/>
      <c r="Q54" s="65"/>
      <c r="R54" s="66"/>
      <c r="S54" s="66"/>
      <c r="T54" s="62"/>
      <c r="U54" s="62"/>
      <c r="V54" s="62"/>
      <c r="W54" s="62"/>
      <c r="X54" s="62"/>
      <c r="Y54" s="62"/>
    </row>
    <row r="55" spans="1:25" s="5" customFormat="1" ht="12.75" x14ac:dyDescent="0.2">
      <c r="A55" s="23"/>
      <c r="B55" s="119"/>
      <c r="C55" s="119"/>
      <c r="D55" s="119"/>
      <c r="E55" s="119"/>
      <c r="F55" s="119"/>
      <c r="G55" s="119"/>
      <c r="H55" s="119"/>
      <c r="I55" s="119"/>
      <c r="J55" s="119"/>
      <c r="K55" s="23"/>
      <c r="M55" s="65"/>
      <c r="N55" s="65"/>
      <c r="O55" s="65"/>
      <c r="P55" s="65"/>
      <c r="Q55" s="65"/>
      <c r="R55" s="66"/>
      <c r="S55" s="66"/>
      <c r="T55" s="62"/>
      <c r="U55" s="62"/>
      <c r="V55" s="62"/>
      <c r="W55" s="62"/>
      <c r="X55" s="62"/>
      <c r="Y55" s="62"/>
    </row>
    <row r="56" spans="1:25" s="5" customFormat="1" ht="12.75" x14ac:dyDescent="0.2">
      <c r="A56" s="23"/>
      <c r="B56" s="119"/>
      <c r="C56" s="119"/>
      <c r="D56" s="119"/>
      <c r="E56" s="119"/>
      <c r="F56" s="119"/>
      <c r="G56" s="119"/>
      <c r="H56" s="119"/>
      <c r="I56" s="119"/>
      <c r="J56" s="119"/>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5"/>
      <c r="P59" s="65"/>
      <c r="Q59" s="65"/>
      <c r="R59" s="66"/>
      <c r="S59" s="66"/>
      <c r="T59" s="62"/>
      <c r="U59" s="62"/>
      <c r="V59" s="62"/>
      <c r="W59" s="62"/>
      <c r="X59" s="62"/>
      <c r="Y59" s="62"/>
    </row>
    <row r="60" spans="1:25" s="5" customFormat="1" ht="12.75" x14ac:dyDescent="0.2">
      <c r="A60" s="23"/>
      <c r="B60" s="23" t="s">
        <v>46</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4" t="s">
        <v>48</v>
      </c>
      <c r="G61" s="54"/>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topLeftCell="A22" zoomScaleNormal="100" zoomScaleSheetLayoutView="100" workbookViewId="0">
      <selection activeCell="A8" sqref="A8:K59"/>
    </sheetView>
  </sheetViews>
  <sheetFormatPr defaultColWidth="9.140625" defaultRowHeight="15.75" x14ac:dyDescent="0.25"/>
  <cols>
    <col min="1" max="1" width="9.140625" style="25"/>
    <col min="2" max="2" width="9.28515625" style="25" bestFit="1" customWidth="1"/>
    <col min="3" max="3" width="9.5703125" style="25" bestFit="1" customWidth="1"/>
    <col min="4" max="6" width="9.140625" style="25"/>
    <col min="7" max="8" width="9.140625" style="25" customWidth="1"/>
    <col min="9" max="11" width="9.140625" style="25"/>
    <col min="12" max="12" width="5.42578125" style="26" customWidth="1"/>
    <col min="13" max="20" width="4.140625" style="27" customWidth="1"/>
    <col min="21" max="25" width="9.140625" style="25"/>
    <col min="26" max="26" width="12.28515625" style="25" bestFit="1" customWidth="1"/>
    <col min="27"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52</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72</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53</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AA-SM-013-051</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30/3/2016</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CIRCULAR MEMBRANES</v>
      </c>
      <c r="C12" s="73"/>
      <c r="D12" s="73"/>
      <c r="E12" s="74"/>
      <c r="F12" s="73"/>
      <c r="G12" s="73"/>
      <c r="H12" s="73"/>
      <c r="I12" s="73"/>
      <c r="J12" s="73"/>
      <c r="K12" s="73"/>
      <c r="L12" s="30"/>
      <c r="M12" s="37"/>
      <c r="N12" s="38"/>
      <c r="O12" s="38"/>
      <c r="P12" s="38"/>
      <c r="Q12" s="38"/>
      <c r="R12" s="37"/>
      <c r="S12" s="37"/>
      <c r="T12" s="39"/>
    </row>
    <row r="13" spans="1:35" s="26" customFormat="1" ht="12.75" x14ac:dyDescent="0.2">
      <c r="B13" s="121" t="s">
        <v>54</v>
      </c>
      <c r="C13" s="121"/>
      <c r="L13" s="29"/>
      <c r="M13" s="27"/>
      <c r="N13" s="27"/>
      <c r="O13" s="27"/>
      <c r="P13" s="27"/>
      <c r="Q13" s="27"/>
      <c r="R13" s="27"/>
      <c r="S13" s="27"/>
      <c r="T13" s="27"/>
    </row>
    <row r="14" spans="1:35" s="26" customFormat="1" ht="12.75" x14ac:dyDescent="0.2">
      <c r="A14" s="75"/>
      <c r="B14" s="76"/>
      <c r="C14" s="75"/>
      <c r="D14" s="75"/>
      <c r="E14" s="75"/>
      <c r="F14" s="75"/>
      <c r="G14" s="75"/>
      <c r="H14" s="75"/>
      <c r="I14" s="75"/>
      <c r="J14" s="75"/>
      <c r="K14" s="75"/>
      <c r="M14" s="27"/>
      <c r="N14" s="27"/>
      <c r="O14" s="27"/>
      <c r="P14" s="27"/>
      <c r="Q14" s="27"/>
      <c r="R14" s="27"/>
      <c r="S14" s="27"/>
      <c r="T14" s="27"/>
    </row>
    <row r="15" spans="1:35" s="26" customFormat="1" ht="12.75" x14ac:dyDescent="0.2">
      <c r="B15" s="122" t="s">
        <v>70</v>
      </c>
      <c r="C15" s="122"/>
      <c r="D15" s="122"/>
      <c r="E15" s="122"/>
      <c r="F15" s="122"/>
      <c r="G15" s="122"/>
      <c r="H15" s="122"/>
      <c r="I15" s="122"/>
      <c r="J15" s="122"/>
      <c r="M15" s="27"/>
      <c r="N15" s="27"/>
      <c r="O15" s="27"/>
      <c r="P15" s="27"/>
      <c r="Q15" s="27"/>
      <c r="R15" s="27"/>
      <c r="S15" s="27"/>
      <c r="T15" s="27"/>
      <c r="V15" s="40"/>
      <c r="W15" s="40"/>
      <c r="X15" s="117">
        <f>-G19</f>
        <v>-7.5</v>
      </c>
      <c r="Y15" s="28">
        <f>(1-0.09*(ABS(X15)/$G$19)^2-0.1*(ABS(X15)/$G$19)^5)</f>
        <v>0.81</v>
      </c>
      <c r="Z15" s="5">
        <f>-$C$34*(1-0.9*(ABS(X15)/$G$19)^2-0.1*(ABS(X15)/$G$19)^5)</f>
        <v>3.8536054384853936E-18</v>
      </c>
      <c r="AA15" s="5"/>
      <c r="AB15" s="5"/>
      <c r="AC15" s="7"/>
      <c r="AD15" s="5"/>
      <c r="AE15" s="5"/>
      <c r="AF15" s="5"/>
      <c r="AG15" s="5"/>
      <c r="AH15" s="5"/>
      <c r="AI15" s="5"/>
    </row>
    <row r="16" spans="1:35" s="28" customFormat="1" ht="13.5" customHeight="1" x14ac:dyDescent="0.2">
      <c r="B16" s="122"/>
      <c r="C16" s="122"/>
      <c r="D16" s="122"/>
      <c r="E16" s="122"/>
      <c r="F16" s="122"/>
      <c r="G16" s="122"/>
      <c r="H16" s="122"/>
      <c r="I16" s="122"/>
      <c r="J16" s="122"/>
      <c r="L16" s="30"/>
      <c r="M16" s="27"/>
      <c r="N16" s="27"/>
      <c r="O16" s="27"/>
      <c r="P16" s="27"/>
      <c r="Q16" s="27"/>
      <c r="R16" s="27"/>
      <c r="S16" s="27"/>
      <c r="T16" s="27"/>
      <c r="U16" s="30"/>
      <c r="V16" s="40"/>
      <c r="W16" s="40"/>
      <c r="X16" s="30">
        <f>X15+$G$19/20</f>
        <v>-7.125</v>
      </c>
      <c r="Y16" s="28">
        <f t="shared" ref="Y16:Y55" si="0">(1-0.09*(ABS(X16)/$G$19)^2-0.1*(ABS(X16)/$G$19)^5)</f>
        <v>0.84139690624999997</v>
      </c>
      <c r="Z16" s="5">
        <f>-$C$34*(1-0.9*(ABS(X16)/$G$19)^2-0.1*(ABS(X16)/$G$19)^5)</f>
        <v>-1.5324120244204214E-2</v>
      </c>
      <c r="AA16" s="46"/>
      <c r="AB16" s="46"/>
      <c r="AC16" s="5"/>
      <c r="AD16" s="5"/>
      <c r="AE16" s="5"/>
      <c r="AF16" s="5"/>
      <c r="AG16" s="5"/>
      <c r="AH16" s="5"/>
      <c r="AI16" s="5"/>
    </row>
    <row r="17" spans="1:35" s="28" customFormat="1" ht="12.75" x14ac:dyDescent="0.2">
      <c r="A17" s="26"/>
      <c r="B17" s="122"/>
      <c r="C17" s="122"/>
      <c r="D17" s="122"/>
      <c r="E17" s="122"/>
      <c r="F17" s="122"/>
      <c r="G17" s="122"/>
      <c r="H17" s="122"/>
      <c r="I17" s="122"/>
      <c r="J17" s="122"/>
      <c r="K17" s="26"/>
      <c r="L17" s="30"/>
      <c r="M17" s="27"/>
      <c r="N17" s="27"/>
      <c r="O17" s="27"/>
      <c r="P17" s="27"/>
      <c r="Q17" s="27"/>
      <c r="R17" s="27"/>
      <c r="S17" s="27"/>
      <c r="T17" s="27"/>
      <c r="U17" s="30"/>
      <c r="V17" s="40"/>
      <c r="W17" s="116"/>
      <c r="X17" s="30">
        <f t="shared" ref="X17:X55" si="1">X16+$G$19/20</f>
        <v>-6.75</v>
      </c>
      <c r="Y17" s="28">
        <f t="shared" si="0"/>
        <v>0.86805100000000002</v>
      </c>
      <c r="Z17" s="5">
        <f t="shared" ref="Z17:Z55" si="2">-$C$34*(1-0.9*(ABS(X17)/$G$19)^2-0.1*(ABS(X17)/$G$19)^5)</f>
        <v>-2.9427439646846968E-2</v>
      </c>
      <c r="AA17" s="29"/>
      <c r="AB17" s="31"/>
      <c r="AC17" s="5"/>
      <c r="AD17" s="5"/>
      <c r="AE17" s="5"/>
      <c r="AF17" s="5"/>
      <c r="AG17" s="5"/>
      <c r="AH17" s="5"/>
      <c r="AI17" s="5"/>
    </row>
    <row r="18" spans="1:35" s="28" customFormat="1" ht="12.75" x14ac:dyDescent="0.2">
      <c r="A18" s="75"/>
      <c r="B18" s="97"/>
      <c r="C18" s="106"/>
      <c r="D18" s="26"/>
      <c r="E18" s="26"/>
      <c r="K18" s="75"/>
      <c r="L18" s="30"/>
      <c r="M18" s="27"/>
      <c r="N18" s="27"/>
      <c r="O18" s="27"/>
      <c r="P18" s="27"/>
      <c r="Q18" s="27"/>
      <c r="R18" s="27"/>
      <c r="S18" s="27"/>
      <c r="T18" s="27"/>
      <c r="U18" s="30"/>
      <c r="V18" s="40"/>
      <c r="W18" s="116"/>
      <c r="X18" s="30">
        <f t="shared" si="1"/>
        <v>-6.375</v>
      </c>
      <c r="Y18" s="28">
        <f t="shared" si="0"/>
        <v>0.89060446874999999</v>
      </c>
      <c r="Z18" s="5">
        <f t="shared" si="2"/>
        <v>-4.2399120013714583E-2</v>
      </c>
      <c r="AA18" s="29"/>
      <c r="AB18" s="31"/>
      <c r="AC18" s="47"/>
      <c r="AD18" s="5"/>
      <c r="AE18" s="48"/>
      <c r="AF18" s="47"/>
      <c r="AG18" s="47"/>
      <c r="AH18" s="47"/>
      <c r="AI18" s="5"/>
    </row>
    <row r="19" spans="1:35" s="28" customFormat="1" ht="12.75" x14ac:dyDescent="0.2">
      <c r="F19" s="97" t="s">
        <v>55</v>
      </c>
      <c r="G19" s="111">
        <v>7.5</v>
      </c>
      <c r="H19" s="108" t="s">
        <v>59</v>
      </c>
      <c r="I19" s="75"/>
      <c r="J19" s="75"/>
      <c r="K19" s="75"/>
      <c r="L19" s="30"/>
      <c r="M19" s="27"/>
      <c r="N19" s="27"/>
      <c r="O19" s="27"/>
      <c r="P19" s="27"/>
      <c r="Q19" s="27"/>
      <c r="R19" s="27"/>
      <c r="S19" s="27"/>
      <c r="T19" s="27"/>
      <c r="U19" s="30"/>
      <c r="V19" s="40"/>
      <c r="W19" s="116"/>
      <c r="X19" s="30">
        <f t="shared" si="1"/>
        <v>-6</v>
      </c>
      <c r="Y19" s="28">
        <f t="shared" si="0"/>
        <v>0.909632</v>
      </c>
      <c r="Z19" s="5">
        <f t="shared" si="2"/>
        <v>-5.4318951398744209E-2</v>
      </c>
      <c r="AA19" s="29"/>
      <c r="AB19" s="31"/>
      <c r="AC19" s="47"/>
      <c r="AD19" s="47"/>
      <c r="AE19" s="47"/>
      <c r="AF19" s="47"/>
      <c r="AG19" s="47"/>
      <c r="AH19" s="47"/>
      <c r="AI19" s="23"/>
    </row>
    <row r="20" spans="1:35" s="28" customFormat="1" ht="12.75" x14ac:dyDescent="0.2">
      <c r="F20" s="98" t="s">
        <v>56</v>
      </c>
      <c r="G20" s="102">
        <v>2.33</v>
      </c>
      <c r="H20" s="28" t="s">
        <v>60</v>
      </c>
      <c r="K20" s="75"/>
      <c r="L20" s="30"/>
      <c r="M20" s="27"/>
      <c r="N20" s="27"/>
      <c r="O20" s="27"/>
      <c r="P20" s="27"/>
      <c r="Q20" s="27"/>
      <c r="R20" s="27"/>
      <c r="S20" s="27"/>
      <c r="T20" s="27"/>
      <c r="U20" s="30"/>
      <c r="V20" s="40"/>
      <c r="W20" s="116"/>
      <c r="X20" s="30">
        <f t="shared" si="1"/>
        <v>-5.625</v>
      </c>
      <c r="Y20" s="28">
        <f t="shared" si="0"/>
        <v>0.92564453125000001</v>
      </c>
      <c r="Z20" s="5">
        <f t="shared" si="2"/>
        <v>-6.5257872756904589E-2</v>
      </c>
      <c r="AA20" s="29"/>
      <c r="AB20" s="31"/>
      <c r="AC20" s="49"/>
      <c r="AD20" s="49"/>
      <c r="AE20" s="49"/>
      <c r="AF20" s="49"/>
      <c r="AG20" s="49"/>
      <c r="AH20" s="49"/>
      <c r="AI20" s="23"/>
    </row>
    <row r="21" spans="1:35" s="28" customFormat="1" ht="12.75" x14ac:dyDescent="0.2">
      <c r="A21" s="75"/>
      <c r="B21" s="98"/>
      <c r="C21" s="86"/>
      <c r="E21" s="75"/>
      <c r="F21" s="98" t="s">
        <v>57</v>
      </c>
      <c r="G21" s="112">
        <v>10000000</v>
      </c>
      <c r="H21" s="28" t="s">
        <v>61</v>
      </c>
      <c r="K21" s="78"/>
      <c r="L21" s="30"/>
      <c r="M21" s="27"/>
      <c r="N21" s="27"/>
      <c r="O21" s="27"/>
      <c r="P21" s="27"/>
      <c r="Q21" s="27"/>
      <c r="R21" s="27"/>
      <c r="S21" s="27"/>
      <c r="T21" s="27"/>
      <c r="U21" s="30"/>
      <c r="V21" s="40"/>
      <c r="W21" s="116"/>
      <c r="X21" s="30">
        <f t="shared" si="1"/>
        <v>-5.25</v>
      </c>
      <c r="Y21" s="28">
        <f t="shared" si="0"/>
        <v>0.93909299999999996</v>
      </c>
      <c r="Z21" s="5">
        <f t="shared" si="2"/>
        <v>-7.5278492597076252E-2</v>
      </c>
      <c r="AA21" s="18"/>
      <c r="AB21" s="43"/>
      <c r="AC21" s="5"/>
      <c r="AD21" s="5"/>
      <c r="AE21" s="5"/>
      <c r="AF21" s="5"/>
      <c r="AG21" s="5"/>
      <c r="AH21" s="5"/>
      <c r="AI21" s="5"/>
    </row>
    <row r="22" spans="1:35" s="28" customFormat="1" ht="12.75" x14ac:dyDescent="0.2">
      <c r="A22" s="75"/>
      <c r="E22" s="75"/>
      <c r="F22" s="97" t="s">
        <v>58</v>
      </c>
      <c r="G22" s="113">
        <v>0.08</v>
      </c>
      <c r="H22" s="109" t="s">
        <v>62</v>
      </c>
      <c r="I22" s="75"/>
      <c r="J22" s="75"/>
      <c r="K22" s="75"/>
      <c r="L22" s="30"/>
      <c r="M22" s="27"/>
      <c r="N22" s="27"/>
      <c r="O22" s="27"/>
      <c r="P22" s="27"/>
      <c r="Q22" s="27"/>
      <c r="R22" s="27"/>
      <c r="S22" s="27"/>
      <c r="T22" s="27"/>
      <c r="U22" s="30"/>
      <c r="V22" s="40"/>
      <c r="W22" s="116"/>
      <c r="X22" s="30">
        <f t="shared" si="1"/>
        <v>-4.875</v>
      </c>
      <c r="Y22" s="28">
        <f t="shared" si="0"/>
        <v>0.95037209374999998</v>
      </c>
      <c r="Z22" s="5">
        <f t="shared" si="2"/>
        <v>-8.4435609634932213E-2</v>
      </c>
      <c r="AA22" s="49"/>
      <c r="AB22" s="5"/>
      <c r="AC22" s="5"/>
      <c r="AD22" s="5"/>
      <c r="AE22" s="5"/>
      <c r="AF22" s="5"/>
      <c r="AG22" s="5"/>
      <c r="AH22" s="49"/>
      <c r="AI22" s="5"/>
    </row>
    <row r="23" spans="1:35" s="28" customFormat="1" ht="12.75" x14ac:dyDescent="0.2">
      <c r="A23" s="78"/>
      <c r="B23" s="105"/>
      <c r="C23" s="75"/>
      <c r="D23" s="86"/>
      <c r="E23" s="78"/>
      <c r="L23" s="30"/>
      <c r="M23" s="27"/>
      <c r="N23" s="27"/>
      <c r="O23" s="27"/>
      <c r="P23" s="27"/>
      <c r="Q23" s="27"/>
      <c r="R23" s="27"/>
      <c r="S23" s="27"/>
      <c r="T23" s="27"/>
      <c r="U23" s="30"/>
      <c r="V23" s="40"/>
      <c r="W23" s="116"/>
      <c r="X23" s="30">
        <f t="shared" si="1"/>
        <v>-4.5</v>
      </c>
      <c r="Y23" s="28">
        <f t="shared" si="0"/>
        <v>0.95982400000000001</v>
      </c>
      <c r="Z23" s="5">
        <f t="shared" si="2"/>
        <v>-9.2776733445818493E-2</v>
      </c>
      <c r="AA23" s="18"/>
      <c r="AB23" s="18"/>
      <c r="AC23" s="18"/>
      <c r="AD23" s="18"/>
      <c r="AE23" s="18"/>
      <c r="AF23" s="18"/>
      <c r="AG23" s="18"/>
      <c r="AH23" s="49"/>
      <c r="AI23" s="5"/>
    </row>
    <row r="24" spans="1:35" s="28" customFormat="1" ht="12.75" x14ac:dyDescent="0.2">
      <c r="A24" s="75"/>
      <c r="B24" s="105"/>
      <c r="C24" s="99"/>
      <c r="D24" s="86"/>
      <c r="E24" s="75"/>
      <c r="F24" s="28" t="s">
        <v>71</v>
      </c>
      <c r="L24" s="30"/>
      <c r="M24" s="27"/>
      <c r="N24" s="27"/>
      <c r="O24" s="27"/>
      <c r="P24" s="27"/>
      <c r="Q24" s="27"/>
      <c r="R24" s="27"/>
      <c r="S24" s="27"/>
      <c r="T24" s="27"/>
      <c r="U24" s="30"/>
      <c r="V24" s="40"/>
      <c r="W24" s="116"/>
      <c r="X24" s="30">
        <f t="shared" si="1"/>
        <v>-4.125</v>
      </c>
      <c r="Y24" s="28">
        <f t="shared" si="0"/>
        <v>0.96774215624999993</v>
      </c>
      <c r="Z24" s="5">
        <f t="shared" si="2"/>
        <v>-0.10034260511763451</v>
      </c>
      <c r="AA24" s="50"/>
      <c r="AB24" s="18"/>
      <c r="AC24" s="18"/>
      <c r="AD24" s="18"/>
      <c r="AE24" s="18"/>
      <c r="AF24" s="18"/>
      <c r="AG24" s="18"/>
      <c r="AH24" s="49"/>
      <c r="AI24" s="5"/>
    </row>
    <row r="25" spans="1:35" s="28" customFormat="1" ht="12.75" x14ac:dyDescent="0.2">
      <c r="A25" s="75"/>
      <c r="B25" s="75"/>
      <c r="C25" s="75"/>
      <c r="D25" s="77"/>
      <c r="E25" s="75"/>
      <c r="F25" s="98" t="s">
        <v>63</v>
      </c>
      <c r="G25" s="86" t="str">
        <f>[1]!xln(G26)</f>
        <v>(2.33 / (1E+07)) × ((7.5 × 2) / 0.08)⁴</v>
      </c>
      <c r="K25" s="75"/>
      <c r="L25" s="30"/>
      <c r="M25" s="27"/>
      <c r="N25" s="27"/>
      <c r="O25" s="27"/>
      <c r="P25" s="27"/>
      <c r="Q25" s="27"/>
      <c r="R25" s="27"/>
      <c r="S25" s="27"/>
      <c r="T25" s="27"/>
      <c r="U25" s="30"/>
      <c r="V25" s="40"/>
      <c r="W25" s="116"/>
      <c r="X25" s="30">
        <f t="shared" si="1"/>
        <v>-3.75</v>
      </c>
      <c r="Y25" s="28">
        <f t="shared" si="0"/>
        <v>0.97437499999999999</v>
      </c>
      <c r="Z25" s="5">
        <f t="shared" si="2"/>
        <v>-0.10716771790371367</v>
      </c>
      <c r="AA25" s="50"/>
      <c r="AB25" s="18"/>
      <c r="AC25" s="18"/>
      <c r="AD25" s="18"/>
      <c r="AE25" s="18"/>
      <c r="AF25" s="18"/>
      <c r="AG25" s="18"/>
      <c r="AH25" s="5"/>
      <c r="AI25" s="5"/>
    </row>
    <row r="26" spans="1:35" s="28" customFormat="1" ht="12.75" x14ac:dyDescent="0.2">
      <c r="A26" s="79"/>
      <c r="B26" s="105"/>
      <c r="C26" s="107"/>
      <c r="D26" s="78"/>
      <c r="E26" s="75"/>
      <c r="F26" s="98" t="s">
        <v>63</v>
      </c>
      <c r="G26" s="110">
        <f>(G20/G21)*((G19*2)/G22)^4</f>
        <v>287.9791259765625</v>
      </c>
      <c r="K26" s="75"/>
      <c r="L26" s="30"/>
      <c r="M26" s="27"/>
      <c r="N26" s="27"/>
      <c r="O26" s="27"/>
      <c r="P26" s="27"/>
      <c r="Q26" s="27"/>
      <c r="R26" s="27"/>
      <c r="S26" s="27"/>
      <c r="T26" s="27"/>
      <c r="U26" s="30"/>
      <c r="V26" s="40"/>
      <c r="W26" s="116"/>
      <c r="X26" s="30">
        <f t="shared" si="1"/>
        <v>-3.375</v>
      </c>
      <c r="Y26" s="28">
        <f t="shared" si="0"/>
        <v>0.9799297187499999</v>
      </c>
      <c r="Z26" s="5">
        <f t="shared" si="2"/>
        <v>-0.11328083787570374</v>
      </c>
      <c r="AA26" s="18"/>
      <c r="AB26" s="18"/>
      <c r="AC26" s="18"/>
      <c r="AD26" s="18"/>
      <c r="AE26" s="18"/>
      <c r="AF26" s="18"/>
      <c r="AG26" s="18"/>
      <c r="AH26" s="5"/>
      <c r="AI26" s="5"/>
    </row>
    <row r="27" spans="1:35" s="28" customFormat="1" ht="12.75" x14ac:dyDescent="0.2">
      <c r="A27" s="79"/>
      <c r="B27" s="105"/>
      <c r="C27" s="78"/>
      <c r="D27" s="75"/>
      <c r="E27" s="75"/>
      <c r="F27" s="124" t="str">
        <f>IF(G26&gt;250,"Value is greater than 250, this plate can be considered as a membrane.", "Value is less than 250, plate cannot be considered as a membrane.")</f>
        <v>Value is greater than 250, this plate can be considered as a membrane.</v>
      </c>
      <c r="G27" s="124"/>
      <c r="H27" s="124"/>
      <c r="I27" s="124"/>
      <c r="J27" s="124"/>
      <c r="K27" s="75"/>
      <c r="L27" s="30"/>
      <c r="M27" s="27"/>
      <c r="N27" s="27"/>
      <c r="O27" s="27"/>
      <c r="P27" s="27"/>
      <c r="Q27" s="27"/>
      <c r="R27" s="27"/>
      <c r="S27" s="27"/>
      <c r="T27" s="27"/>
      <c r="U27" s="30"/>
      <c r="V27" s="40"/>
      <c r="W27" s="116"/>
      <c r="X27" s="30">
        <f t="shared" si="1"/>
        <v>-3</v>
      </c>
      <c r="Y27" s="28">
        <f t="shared" si="0"/>
        <v>0.98457600000000001</v>
      </c>
      <c r="Z27" s="5">
        <f t="shared" si="2"/>
        <v>-0.1187055245764476</v>
      </c>
      <c r="AA27" s="18"/>
      <c r="AB27" s="18"/>
      <c r="AC27" s="18"/>
      <c r="AD27" s="18"/>
      <c r="AE27" s="18"/>
      <c r="AF27" s="18"/>
      <c r="AG27" s="18"/>
      <c r="AH27" s="5"/>
      <c r="AI27" s="5"/>
    </row>
    <row r="28" spans="1:35" s="28" customFormat="1" ht="12.75" x14ac:dyDescent="0.2">
      <c r="A28" s="79"/>
      <c r="D28" s="84"/>
      <c r="E28" s="75"/>
      <c r="F28" s="124"/>
      <c r="G28" s="124"/>
      <c r="H28" s="124"/>
      <c r="I28" s="124"/>
      <c r="J28" s="124"/>
      <c r="K28" s="75"/>
      <c r="L28" s="30"/>
      <c r="M28" s="27"/>
      <c r="N28" s="27"/>
      <c r="O28" s="27"/>
      <c r="P28" s="27"/>
      <c r="Q28" s="27"/>
      <c r="R28" s="27"/>
      <c r="S28" s="27"/>
      <c r="T28" s="27"/>
      <c r="U28" s="30"/>
      <c r="V28" s="40"/>
      <c r="W28" s="116"/>
      <c r="X28" s="30">
        <f t="shared" si="1"/>
        <v>-2.625</v>
      </c>
      <c r="Y28" s="28">
        <f t="shared" si="0"/>
        <v>0.98844978125000005</v>
      </c>
      <c r="Z28" s="5">
        <f t="shared" si="2"/>
        <v>-0.12346065167286348</v>
      </c>
      <c r="AA28" s="5"/>
      <c r="AB28" s="5"/>
      <c r="AC28" s="49"/>
      <c r="AD28" s="49"/>
      <c r="AE28" s="49"/>
      <c r="AF28" s="49"/>
      <c r="AG28" s="49"/>
      <c r="AH28" s="49"/>
      <c r="AI28" s="23"/>
    </row>
    <row r="29" spans="1:35" s="28" customFormat="1" ht="12.75" x14ac:dyDescent="0.2">
      <c r="A29" s="79"/>
      <c r="B29" s="28" t="s">
        <v>64</v>
      </c>
      <c r="K29" s="75"/>
      <c r="L29" s="30"/>
      <c r="M29" s="27"/>
      <c r="N29" s="27"/>
      <c r="O29" s="27"/>
      <c r="P29" s="27"/>
      <c r="Q29" s="27"/>
      <c r="R29" s="27"/>
      <c r="S29" s="27"/>
      <c r="T29" s="27"/>
      <c r="U29" s="30"/>
      <c r="V29" s="40"/>
      <c r="W29" s="116"/>
      <c r="X29" s="30">
        <f t="shared" si="1"/>
        <v>-2.25</v>
      </c>
      <c r="Y29" s="28">
        <f t="shared" si="0"/>
        <v>0.99165700000000001</v>
      </c>
      <c r="Z29" s="5">
        <f t="shared" si="2"/>
        <v>-0.12756092760882559</v>
      </c>
      <c r="AA29" s="18"/>
      <c r="AB29" s="18"/>
      <c r="AC29" s="18"/>
      <c r="AD29" s="5"/>
      <c r="AE29" s="45"/>
      <c r="AF29" s="45"/>
      <c r="AG29" s="45"/>
      <c r="AH29" s="45"/>
      <c r="AI29" s="44"/>
    </row>
    <row r="30" spans="1:35" s="28" customFormat="1" ht="12.75" x14ac:dyDescent="0.2">
      <c r="A30" s="79"/>
      <c r="D30" s="75"/>
      <c r="E30" s="75"/>
      <c r="F30" s="75"/>
      <c r="L30" s="30"/>
      <c r="M30" s="27"/>
      <c r="N30" s="27"/>
      <c r="O30" s="27"/>
      <c r="P30" s="27"/>
      <c r="Q30" s="27"/>
      <c r="R30" s="27"/>
      <c r="S30" s="27"/>
      <c r="T30" s="27"/>
      <c r="U30" s="30"/>
      <c r="V30" s="40"/>
      <c r="W30" s="116"/>
      <c r="X30" s="30">
        <f t="shared" si="1"/>
        <v>-1.875</v>
      </c>
      <c r="Y30" s="28">
        <f t="shared" si="0"/>
        <v>0.99427734374999999</v>
      </c>
      <c r="Z30" s="5">
        <f t="shared" si="2"/>
        <v>-0.13101741625804467</v>
      </c>
      <c r="AA30" s="18"/>
      <c r="AB30" s="18"/>
      <c r="AC30" s="18"/>
      <c r="AD30" s="18"/>
      <c r="AE30" s="45"/>
      <c r="AF30" s="45"/>
      <c r="AG30" s="45"/>
      <c r="AH30" s="45"/>
      <c r="AI30" s="44"/>
    </row>
    <row r="31" spans="1:35" s="28" customFormat="1" ht="12.75" x14ac:dyDescent="0.2">
      <c r="B31" s="75"/>
      <c r="C31" s="77"/>
      <c r="E31" s="75"/>
      <c r="F31" s="75"/>
      <c r="L31" s="30"/>
      <c r="M31" s="27"/>
      <c r="N31" s="27"/>
      <c r="O31" s="27"/>
      <c r="P31" s="27"/>
      <c r="Q31" s="27"/>
      <c r="R31" s="27"/>
      <c r="S31" s="27"/>
      <c r="T31" s="27"/>
      <c r="U31" s="30"/>
      <c r="V31" s="40"/>
      <c r="W31" s="116"/>
      <c r="X31" s="30">
        <f t="shared" si="1"/>
        <v>-1.5</v>
      </c>
      <c r="Y31" s="28">
        <f t="shared" si="0"/>
        <v>0.99636799999999992</v>
      </c>
      <c r="Z31" s="5">
        <f t="shared" si="2"/>
        <v>-0.13383805757694842</v>
      </c>
      <c r="AA31" s="18"/>
      <c r="AB31" s="18"/>
      <c r="AC31" s="18"/>
      <c r="AD31" s="18"/>
      <c r="AE31" s="45"/>
      <c r="AF31" s="45"/>
      <c r="AG31" s="45"/>
      <c r="AH31" s="45"/>
      <c r="AI31" s="44"/>
    </row>
    <row r="32" spans="1:35" s="28" customFormat="1" ht="12.75" x14ac:dyDescent="0.2">
      <c r="B32" s="75"/>
      <c r="C32" s="77"/>
      <c r="E32" s="75"/>
      <c r="F32" s="75"/>
      <c r="L32" s="30"/>
      <c r="M32" s="27"/>
      <c r="N32" s="27"/>
      <c r="O32" s="27"/>
      <c r="P32" s="27"/>
      <c r="Q32" s="27"/>
      <c r="R32" s="27"/>
      <c r="S32" s="27"/>
      <c r="T32" s="27"/>
      <c r="U32" s="30"/>
      <c r="V32" s="40"/>
      <c r="W32" s="116"/>
      <c r="X32" s="30">
        <f t="shared" si="1"/>
        <v>-1.125</v>
      </c>
      <c r="Y32" s="28">
        <f t="shared" si="0"/>
        <v>0.99796740624999991</v>
      </c>
      <c r="Z32" s="5">
        <f t="shared" si="2"/>
        <v>-0.13602818825756194</v>
      </c>
      <c r="AA32" s="18"/>
      <c r="AB32" s="18"/>
      <c r="AC32" s="18"/>
      <c r="AD32" s="5"/>
      <c r="AE32" s="45"/>
      <c r="AF32" s="45"/>
      <c r="AG32" s="45"/>
      <c r="AH32" s="45"/>
      <c r="AI32" s="44"/>
    </row>
    <row r="33" spans="1:35" s="28" customFormat="1" ht="12.75" x14ac:dyDescent="0.2">
      <c r="B33" s="77" t="s">
        <v>63</v>
      </c>
      <c r="C33" s="86" t="str">
        <f>[1]!xln(C34)</f>
        <v>0.662 × 7.5 × ((2.33 × 7.5) / ((1E+07) × 0.08))⁰·³³³</v>
      </c>
      <c r="D33" s="100"/>
      <c r="E33" s="78"/>
      <c r="F33" s="78"/>
      <c r="L33" s="30"/>
      <c r="M33" s="27"/>
      <c r="N33" s="27"/>
      <c r="O33" s="27"/>
      <c r="P33" s="27"/>
      <c r="Q33" s="27"/>
      <c r="R33" s="27"/>
      <c r="S33" s="27"/>
      <c r="T33" s="27"/>
      <c r="U33" s="30"/>
      <c r="V33" s="40"/>
      <c r="W33" s="116"/>
      <c r="X33" s="30">
        <f t="shared" si="1"/>
        <v>-0.75</v>
      </c>
      <c r="Y33" s="28">
        <f t="shared" si="0"/>
        <v>0.99909899999999996</v>
      </c>
      <c r="Z33" s="5">
        <f t="shared" si="2"/>
        <v>-0.13759106238038846</v>
      </c>
      <c r="AA33" s="18"/>
      <c r="AB33" s="18"/>
      <c r="AC33" s="18"/>
      <c r="AD33" s="5"/>
      <c r="AE33" s="45"/>
      <c r="AF33" s="45"/>
      <c r="AG33" s="45"/>
      <c r="AH33" s="45"/>
      <c r="AI33" s="44"/>
    </row>
    <row r="34" spans="1:35" s="28" customFormat="1" ht="12.75" x14ac:dyDescent="0.2">
      <c r="B34" s="107" t="s">
        <v>63</v>
      </c>
      <c r="C34" s="114">
        <f>0.662*G19*((G20*G19)/(G21*G22))^0.3333</f>
        <v>0.13884076813436588</v>
      </c>
      <c r="D34" s="28" t="s">
        <v>51</v>
      </c>
      <c r="E34" s="78"/>
      <c r="F34" s="78"/>
      <c r="L34" s="30"/>
      <c r="M34" s="27"/>
      <c r="N34" s="27"/>
      <c r="O34" s="27"/>
      <c r="P34" s="27"/>
      <c r="Q34" s="27"/>
      <c r="R34" s="27"/>
      <c r="S34" s="27"/>
      <c r="T34" s="27"/>
      <c r="U34" s="30"/>
      <c r="V34" s="40"/>
      <c r="W34" s="116"/>
      <c r="X34" s="30">
        <f t="shared" si="1"/>
        <v>-0.375</v>
      </c>
      <c r="Y34" s="28">
        <f t="shared" si="0"/>
        <v>0.99977496874999994</v>
      </c>
      <c r="Z34" s="5">
        <f t="shared" si="2"/>
        <v>-0.13852837206728955</v>
      </c>
      <c r="AA34" s="5"/>
      <c r="AB34" s="5"/>
      <c r="AC34" s="5"/>
      <c r="AD34" s="40"/>
      <c r="AE34" s="43"/>
      <c r="AF34" s="51"/>
      <c r="AG34" s="42"/>
      <c r="AH34" s="5"/>
      <c r="AI34" s="5"/>
    </row>
    <row r="35" spans="1:35" s="28" customFormat="1" ht="12.75" x14ac:dyDescent="0.2">
      <c r="L35" s="30"/>
      <c r="M35" s="27"/>
      <c r="N35" s="27"/>
      <c r="O35" s="27"/>
      <c r="P35" s="27"/>
      <c r="Q35" s="27"/>
      <c r="R35" s="27"/>
      <c r="S35" s="27"/>
      <c r="T35" s="27"/>
      <c r="U35" s="30"/>
      <c r="V35" s="40"/>
      <c r="W35" s="116"/>
      <c r="X35" s="30">
        <f t="shared" si="1"/>
        <v>0</v>
      </c>
      <c r="Y35" s="28">
        <f t="shared" si="0"/>
        <v>1</v>
      </c>
      <c r="Z35" s="5">
        <f t="shared" si="2"/>
        <v>-0.13884076813436588</v>
      </c>
      <c r="AA35" s="18"/>
      <c r="AB35" s="18"/>
      <c r="AC35" s="18"/>
      <c r="AD35" s="5"/>
      <c r="AE35" s="41"/>
      <c r="AF35" s="41"/>
      <c r="AG35" s="41"/>
      <c r="AH35" s="41"/>
      <c r="AI35" s="41"/>
    </row>
    <row r="36" spans="1:35" s="28" customFormat="1" ht="12.75" x14ac:dyDescent="0.2">
      <c r="A36" s="79"/>
      <c r="B36" s="115" t="s">
        <v>66</v>
      </c>
      <c r="C36" s="81"/>
      <c r="D36" s="75"/>
      <c r="E36" s="75"/>
      <c r="F36" s="75"/>
      <c r="G36" s="77"/>
      <c r="I36" s="75"/>
      <c r="J36" s="75"/>
      <c r="K36" s="75"/>
      <c r="L36" s="30"/>
      <c r="M36" s="27"/>
      <c r="N36" s="27"/>
      <c r="O36" s="27"/>
      <c r="P36" s="27"/>
      <c r="Q36" s="27"/>
      <c r="R36" s="27"/>
      <c r="S36" s="27"/>
      <c r="T36" s="27"/>
      <c r="U36" s="30"/>
      <c r="V36" s="40"/>
      <c r="W36" s="116"/>
      <c r="X36" s="30">
        <f t="shared" si="1"/>
        <v>0.375</v>
      </c>
      <c r="Y36" s="28">
        <f t="shared" si="0"/>
        <v>0.99977496874999994</v>
      </c>
      <c r="Z36" s="5">
        <f t="shared" si="2"/>
        <v>-0.13852837206728955</v>
      </c>
      <c r="AA36" s="18"/>
      <c r="AB36" s="18"/>
      <c r="AC36" s="18"/>
      <c r="AD36" s="18"/>
      <c r="AE36" s="41"/>
      <c r="AF36" s="41"/>
      <c r="AG36" s="41"/>
      <c r="AH36" s="41"/>
      <c r="AI36" s="41"/>
    </row>
    <row r="37" spans="1:35" s="28" customFormat="1" ht="12.75" x14ac:dyDescent="0.2">
      <c r="A37" s="79"/>
      <c r="B37" s="81"/>
      <c r="C37" s="79"/>
      <c r="D37" s="77"/>
      <c r="E37" s="75"/>
      <c r="F37" s="82"/>
      <c r="G37" s="77"/>
      <c r="H37" s="104"/>
      <c r="I37" s="78"/>
      <c r="J37" s="78"/>
      <c r="K37" s="75"/>
      <c r="L37" s="30"/>
      <c r="M37" s="27"/>
      <c r="N37" s="27"/>
      <c r="O37" s="27"/>
      <c r="P37" s="27"/>
      <c r="Q37" s="27"/>
      <c r="R37" s="27"/>
      <c r="S37" s="27"/>
      <c r="T37" s="27"/>
      <c r="U37" s="30"/>
      <c r="V37" s="40"/>
      <c r="W37" s="116"/>
      <c r="X37" s="30">
        <f t="shared" si="1"/>
        <v>0.75</v>
      </c>
      <c r="Y37" s="28">
        <f t="shared" si="0"/>
        <v>0.99909899999999996</v>
      </c>
      <c r="Z37" s="5">
        <f t="shared" si="2"/>
        <v>-0.13759106238038846</v>
      </c>
      <c r="AA37" s="18"/>
      <c r="AB37" s="18"/>
      <c r="AC37" s="18"/>
      <c r="AD37" s="5"/>
      <c r="AE37" s="41"/>
      <c r="AF37" s="41"/>
      <c r="AG37" s="41"/>
      <c r="AH37" s="41"/>
      <c r="AI37" s="41"/>
    </row>
    <row r="38" spans="1:35" s="28" customFormat="1" ht="13.9" customHeight="1" x14ac:dyDescent="0.2">
      <c r="A38" s="79"/>
      <c r="B38" s="81"/>
      <c r="C38" s="83"/>
      <c r="D38" s="83"/>
      <c r="E38" s="75"/>
      <c r="F38" s="82"/>
      <c r="G38" s="123" t="s">
        <v>65</v>
      </c>
      <c r="H38" s="123"/>
      <c r="I38" s="123"/>
      <c r="J38" s="123"/>
      <c r="K38" s="75"/>
      <c r="L38" s="30"/>
      <c r="M38" s="27"/>
      <c r="N38" s="27"/>
      <c r="O38" s="27"/>
      <c r="P38" s="27"/>
      <c r="Q38" s="27"/>
      <c r="R38" s="27"/>
      <c r="S38" s="27"/>
      <c r="T38" s="27"/>
      <c r="U38" s="30"/>
      <c r="V38" s="40"/>
      <c r="W38" s="40"/>
      <c r="X38" s="30">
        <f t="shared" si="1"/>
        <v>1.125</v>
      </c>
      <c r="Y38" s="28">
        <f t="shared" si="0"/>
        <v>0.99796740624999991</v>
      </c>
      <c r="Z38" s="5">
        <f t="shared" si="2"/>
        <v>-0.13602818825756194</v>
      </c>
      <c r="AA38" s="18"/>
      <c r="AB38" s="18"/>
      <c r="AC38" s="18"/>
      <c r="AD38" s="5"/>
      <c r="AE38" s="41"/>
      <c r="AF38" s="41"/>
      <c r="AG38" s="41"/>
      <c r="AH38" s="41"/>
      <c r="AI38" s="41"/>
    </row>
    <row r="39" spans="1:35" s="28" customFormat="1" ht="12.75" x14ac:dyDescent="0.2">
      <c r="A39" s="75"/>
      <c r="B39" s="75"/>
      <c r="C39" s="83"/>
      <c r="D39" s="84"/>
      <c r="E39" s="75"/>
      <c r="F39" s="84"/>
      <c r="G39" s="123"/>
      <c r="H39" s="123"/>
      <c r="I39" s="123"/>
      <c r="J39" s="123"/>
      <c r="K39" s="75"/>
      <c r="L39" s="30"/>
      <c r="M39" s="27"/>
      <c r="N39" s="27"/>
      <c r="O39" s="27"/>
      <c r="P39" s="27"/>
      <c r="Q39" s="27"/>
      <c r="R39" s="27"/>
      <c r="S39" s="27"/>
      <c r="T39" s="27"/>
      <c r="U39" s="30"/>
      <c r="V39" s="40"/>
      <c r="W39" s="40"/>
      <c r="X39" s="30">
        <f t="shared" si="1"/>
        <v>1.5</v>
      </c>
      <c r="Y39" s="28">
        <f t="shared" si="0"/>
        <v>0.99636799999999992</v>
      </c>
      <c r="Z39" s="5">
        <f t="shared" si="2"/>
        <v>-0.13383805757694842</v>
      </c>
      <c r="AA39" s="18"/>
      <c r="AB39" s="18"/>
      <c r="AC39" s="18"/>
      <c r="AD39" s="5"/>
      <c r="AE39" s="41"/>
      <c r="AF39" s="41"/>
      <c r="AG39" s="41"/>
      <c r="AH39" s="41"/>
      <c r="AI39" s="41"/>
    </row>
    <row r="40" spans="1:35" s="28" customFormat="1" ht="12.75" x14ac:dyDescent="0.2">
      <c r="A40" s="79"/>
      <c r="B40" s="75"/>
      <c r="C40" s="83"/>
      <c r="D40" s="84"/>
      <c r="E40" s="75"/>
      <c r="F40" s="84"/>
      <c r="G40" s="77"/>
      <c r="H40" s="103"/>
      <c r="I40" s="78"/>
      <c r="J40" s="78"/>
      <c r="K40" s="75"/>
      <c r="L40" s="30"/>
      <c r="M40" s="27"/>
      <c r="N40" s="27"/>
      <c r="O40" s="27"/>
      <c r="P40" s="27"/>
      <c r="Q40" s="27"/>
      <c r="R40" s="27"/>
      <c r="S40" s="27"/>
      <c r="T40" s="27"/>
      <c r="U40" s="30"/>
      <c r="V40" s="40"/>
      <c r="W40" s="40"/>
      <c r="X40" s="30">
        <f t="shared" si="1"/>
        <v>1.875</v>
      </c>
      <c r="Y40" s="28">
        <f t="shared" si="0"/>
        <v>0.99427734374999999</v>
      </c>
      <c r="Z40" s="5">
        <f t="shared" si="2"/>
        <v>-0.13101741625804467</v>
      </c>
      <c r="AA40" s="5"/>
      <c r="AB40" s="5"/>
      <c r="AC40" s="5"/>
      <c r="AD40" s="5"/>
      <c r="AE40" s="5"/>
      <c r="AF40" s="5"/>
      <c r="AG40" s="5"/>
      <c r="AH40" s="5"/>
      <c r="AI40" s="5"/>
    </row>
    <row r="41" spans="1:35" s="28" customFormat="1" ht="12.75" x14ac:dyDescent="0.2">
      <c r="A41" s="79"/>
      <c r="B41" s="79"/>
      <c r="C41" s="83"/>
      <c r="D41" s="84"/>
      <c r="E41" s="75"/>
      <c r="F41" s="84"/>
      <c r="G41" s="75"/>
      <c r="I41" s="78"/>
      <c r="J41" s="78"/>
      <c r="K41" s="75"/>
      <c r="L41" s="30"/>
      <c r="M41" s="27"/>
      <c r="N41" s="27"/>
      <c r="O41" s="27"/>
      <c r="P41" s="27"/>
      <c r="Q41" s="27"/>
      <c r="R41" s="27"/>
      <c r="S41" s="27"/>
      <c r="T41" s="27"/>
      <c r="U41" s="30"/>
      <c r="V41" s="40"/>
      <c r="W41" s="40"/>
      <c r="X41" s="30">
        <f t="shared" si="1"/>
        <v>2.25</v>
      </c>
      <c r="Y41" s="28">
        <f t="shared" si="0"/>
        <v>0.99165700000000001</v>
      </c>
      <c r="Z41" s="5">
        <f t="shared" si="2"/>
        <v>-0.12756092760882559</v>
      </c>
      <c r="AA41" s="40"/>
      <c r="AB41" s="5"/>
      <c r="AC41" s="5"/>
      <c r="AD41" s="5"/>
      <c r="AE41" s="5"/>
      <c r="AF41" s="5"/>
      <c r="AG41" s="5"/>
      <c r="AH41" s="5"/>
      <c r="AI41" s="49"/>
    </row>
    <row r="42" spans="1:35" s="28" customFormat="1" ht="12.75" x14ac:dyDescent="0.2">
      <c r="A42" s="79"/>
      <c r="B42" s="79"/>
      <c r="C42" s="83"/>
      <c r="D42" s="84"/>
      <c r="E42" s="75"/>
      <c r="F42" s="84"/>
      <c r="G42" s="77"/>
      <c r="I42" s="78"/>
      <c r="J42" s="78"/>
      <c r="K42" s="79"/>
      <c r="L42" s="30"/>
      <c r="M42" s="27"/>
      <c r="N42" s="27"/>
      <c r="O42" s="27"/>
      <c r="P42" s="27"/>
      <c r="Q42" s="27"/>
      <c r="R42" s="27"/>
      <c r="S42" s="27"/>
      <c r="T42" s="27"/>
      <c r="U42" s="30"/>
      <c r="V42" s="40"/>
      <c r="W42" s="40"/>
      <c r="X42" s="30">
        <f t="shared" si="1"/>
        <v>2.625</v>
      </c>
      <c r="Y42" s="28">
        <f t="shared" si="0"/>
        <v>0.98844978125000005</v>
      </c>
      <c r="Z42" s="5">
        <f t="shared" si="2"/>
        <v>-0.12346065167286348</v>
      </c>
      <c r="AA42" s="40"/>
      <c r="AB42" s="5"/>
      <c r="AC42" s="5"/>
      <c r="AD42" s="5"/>
      <c r="AE42" s="5"/>
      <c r="AF42" s="5"/>
      <c r="AG42" s="5"/>
      <c r="AH42" s="5"/>
      <c r="AI42" s="49"/>
    </row>
    <row r="43" spans="1:35" s="28" customFormat="1" ht="12.75" x14ac:dyDescent="0.2">
      <c r="A43" s="79"/>
      <c r="B43" s="79"/>
      <c r="C43" s="83"/>
      <c r="D43" s="84"/>
      <c r="E43" s="75"/>
      <c r="F43" s="84"/>
      <c r="G43" s="77"/>
      <c r="H43" s="101"/>
      <c r="I43" s="75"/>
      <c r="J43" s="78"/>
      <c r="K43" s="79"/>
      <c r="L43" s="30"/>
      <c r="M43" s="27"/>
      <c r="N43" s="27"/>
      <c r="O43" s="27"/>
      <c r="P43" s="27"/>
      <c r="Q43" s="27"/>
      <c r="R43" s="27"/>
      <c r="S43" s="27"/>
      <c r="T43" s="27"/>
      <c r="U43" s="30"/>
      <c r="V43" s="40"/>
      <c r="W43" s="40"/>
      <c r="X43" s="30">
        <f t="shared" si="1"/>
        <v>3</v>
      </c>
      <c r="Y43" s="28">
        <f t="shared" si="0"/>
        <v>0.98457600000000001</v>
      </c>
      <c r="Z43" s="5">
        <f t="shared" si="2"/>
        <v>-0.1187055245764476</v>
      </c>
      <c r="AA43" s="40"/>
      <c r="AB43" s="5"/>
      <c r="AC43" s="5"/>
      <c r="AD43" s="5"/>
      <c r="AE43" s="5"/>
      <c r="AF43" s="5"/>
      <c r="AG43" s="5"/>
      <c r="AH43" s="5"/>
      <c r="AI43" s="49"/>
    </row>
    <row r="44" spans="1:35" s="28" customFormat="1" ht="12.75" x14ac:dyDescent="0.2">
      <c r="A44" s="80"/>
      <c r="B44" s="77"/>
      <c r="C44" s="88"/>
      <c r="D44" s="75"/>
      <c r="E44" s="75"/>
      <c r="F44" s="80"/>
      <c r="G44" s="86"/>
      <c r="H44" s="75"/>
      <c r="I44" s="75"/>
      <c r="J44" s="75"/>
      <c r="K44" s="75"/>
      <c r="L44" s="30"/>
      <c r="M44" s="27"/>
      <c r="N44" s="27"/>
      <c r="O44" s="27"/>
      <c r="P44" s="27"/>
      <c r="Q44" s="27"/>
      <c r="R44" s="27"/>
      <c r="S44" s="27"/>
      <c r="T44" s="27"/>
      <c r="U44" s="30"/>
      <c r="V44" s="40"/>
      <c r="W44" s="40"/>
      <c r="X44" s="30">
        <f t="shared" si="1"/>
        <v>3.375</v>
      </c>
      <c r="Y44" s="28">
        <f t="shared" si="0"/>
        <v>0.9799297187499999</v>
      </c>
      <c r="Z44" s="5">
        <f t="shared" si="2"/>
        <v>-0.11328083787570374</v>
      </c>
      <c r="AA44" s="40"/>
      <c r="AB44" s="5"/>
      <c r="AC44" s="5"/>
      <c r="AD44" s="5"/>
      <c r="AE44" s="5"/>
      <c r="AF44" s="5"/>
      <c r="AG44" s="5"/>
      <c r="AH44" s="5"/>
      <c r="AI44" s="49"/>
    </row>
    <row r="45" spans="1:35" s="28" customFormat="1" ht="12.75" x14ac:dyDescent="0.2">
      <c r="A45" s="75"/>
      <c r="B45" s="78"/>
      <c r="C45" s="89"/>
      <c r="D45" s="85"/>
      <c r="E45" s="83"/>
      <c r="F45" s="75"/>
      <c r="G45" s="89"/>
      <c r="H45" s="78"/>
      <c r="I45" s="90"/>
      <c r="J45" s="75"/>
      <c r="K45" s="75"/>
      <c r="L45" s="30"/>
      <c r="M45" s="27"/>
      <c r="N45" s="27"/>
      <c r="O45" s="27"/>
      <c r="P45" s="27"/>
      <c r="Q45" s="27"/>
      <c r="R45" s="27"/>
      <c r="S45" s="27"/>
      <c r="T45" s="27"/>
      <c r="U45" s="30"/>
      <c r="V45" s="40"/>
      <c r="W45" s="40"/>
      <c r="X45" s="30">
        <f t="shared" si="1"/>
        <v>3.75</v>
      </c>
      <c r="Y45" s="28">
        <f t="shared" si="0"/>
        <v>0.97437499999999999</v>
      </c>
      <c r="Z45" s="5">
        <f t="shared" si="2"/>
        <v>-0.10716771790371367</v>
      </c>
      <c r="AA45" s="40"/>
      <c r="AB45" s="5"/>
      <c r="AC45" s="5"/>
      <c r="AD45" s="5"/>
      <c r="AE45" s="5"/>
      <c r="AF45" s="5"/>
      <c r="AG45" s="5"/>
      <c r="AH45" s="5"/>
      <c r="AI45" s="5"/>
    </row>
    <row r="46" spans="1:35" s="28" customFormat="1" ht="12.75" x14ac:dyDescent="0.2">
      <c r="A46" s="75"/>
      <c r="B46" s="87"/>
      <c r="C46" s="88"/>
      <c r="D46" s="75"/>
      <c r="E46" s="75"/>
      <c r="F46" s="75"/>
      <c r="G46" s="75"/>
      <c r="H46" s="75"/>
      <c r="I46" s="75"/>
      <c r="J46" s="75"/>
      <c r="K46" s="75"/>
      <c r="L46" s="30"/>
      <c r="M46" s="27"/>
      <c r="N46" s="27"/>
      <c r="O46" s="27"/>
      <c r="P46" s="27"/>
      <c r="Q46" s="27"/>
      <c r="R46" s="27"/>
      <c r="S46" s="27"/>
      <c r="T46" s="27"/>
      <c r="U46" s="30"/>
      <c r="V46" s="40"/>
      <c r="W46" s="40"/>
      <c r="X46" s="30">
        <f t="shared" si="1"/>
        <v>4.125</v>
      </c>
      <c r="Y46" s="28">
        <f t="shared" si="0"/>
        <v>0.96774215624999993</v>
      </c>
      <c r="Z46" s="5">
        <f t="shared" si="2"/>
        <v>-0.10034260511763451</v>
      </c>
      <c r="AA46" s="5"/>
      <c r="AB46" s="5"/>
      <c r="AC46" s="5"/>
      <c r="AD46" s="5"/>
      <c r="AE46" s="5"/>
      <c r="AF46" s="5"/>
      <c r="AG46" s="5"/>
      <c r="AH46" s="49"/>
      <c r="AI46" s="5"/>
    </row>
    <row r="47" spans="1:35" s="28" customFormat="1" ht="12.75" x14ac:dyDescent="0.2">
      <c r="A47" s="75"/>
      <c r="B47" s="77"/>
      <c r="C47" s="91"/>
      <c r="D47" s="75"/>
      <c r="E47" s="75"/>
      <c r="F47" s="82"/>
      <c r="G47" s="75"/>
      <c r="H47" s="75"/>
      <c r="I47" s="82"/>
      <c r="J47" s="75"/>
      <c r="K47" s="75"/>
      <c r="L47" s="30"/>
      <c r="M47" s="27"/>
      <c r="N47" s="27"/>
      <c r="O47" s="27"/>
      <c r="P47" s="27"/>
      <c r="Q47" s="27"/>
      <c r="R47" s="27"/>
      <c r="S47" s="27"/>
      <c r="T47" s="27"/>
      <c r="U47" s="30"/>
      <c r="V47" s="40"/>
      <c r="W47" s="40"/>
      <c r="X47" s="30">
        <f t="shared" si="1"/>
        <v>4.5</v>
      </c>
      <c r="Y47" s="28">
        <f t="shared" si="0"/>
        <v>0.95982400000000001</v>
      </c>
      <c r="Z47" s="5">
        <f t="shared" si="2"/>
        <v>-9.2776733445818493E-2</v>
      </c>
      <c r="AA47" s="52"/>
      <c r="AB47" s="5"/>
      <c r="AC47" s="5"/>
      <c r="AD47" s="5"/>
      <c r="AE47" s="5"/>
      <c r="AF47" s="5"/>
      <c r="AG47" s="5"/>
      <c r="AH47" s="5"/>
      <c r="AI47" s="5"/>
    </row>
    <row r="48" spans="1:35" s="28" customFormat="1" ht="12.75" x14ac:dyDescent="0.2">
      <c r="B48" s="28" t="s">
        <v>67</v>
      </c>
      <c r="G48" s="86" t="s">
        <v>69</v>
      </c>
      <c r="H48" s="82"/>
      <c r="I48" s="82"/>
      <c r="J48" s="76"/>
      <c r="K48" s="82"/>
      <c r="L48" s="30"/>
      <c r="M48" s="27"/>
      <c r="N48" s="27"/>
      <c r="O48" s="27"/>
      <c r="P48" s="27"/>
      <c r="Q48" s="27"/>
      <c r="R48" s="27"/>
      <c r="S48" s="27"/>
      <c r="T48" s="27"/>
      <c r="U48" s="30"/>
      <c r="V48" s="40"/>
      <c r="W48" s="40"/>
      <c r="X48" s="30">
        <f t="shared" si="1"/>
        <v>4.875</v>
      </c>
      <c r="Y48" s="28">
        <f t="shared" si="0"/>
        <v>0.95037209374999998</v>
      </c>
      <c r="Z48" s="5">
        <f t="shared" si="2"/>
        <v>-8.4435609634932213E-2</v>
      </c>
      <c r="AA48" s="41"/>
      <c r="AB48" s="5"/>
      <c r="AC48" s="5"/>
      <c r="AD48" s="5"/>
      <c r="AE48" s="5"/>
      <c r="AF48" s="5"/>
      <c r="AG48" s="5"/>
      <c r="AH48" s="5"/>
      <c r="AI48" s="5"/>
    </row>
    <row r="49" spans="1:35" s="28" customFormat="1" ht="12.75" x14ac:dyDescent="0.2">
      <c r="L49" s="30"/>
      <c r="M49" s="27"/>
      <c r="N49" s="27"/>
      <c r="O49" s="27"/>
      <c r="P49" s="27"/>
      <c r="Q49" s="27"/>
      <c r="R49" s="27"/>
      <c r="S49" s="27"/>
      <c r="T49" s="27"/>
      <c r="U49" s="30"/>
      <c r="V49" s="40"/>
      <c r="W49" s="40"/>
      <c r="X49" s="30">
        <f t="shared" si="1"/>
        <v>5.25</v>
      </c>
      <c r="Y49" s="28">
        <f t="shared" si="0"/>
        <v>0.93909299999999996</v>
      </c>
      <c r="Z49" s="5">
        <f t="shared" si="2"/>
        <v>-7.5278492597076252E-2</v>
      </c>
      <c r="AA49" s="41"/>
      <c r="AB49" s="5"/>
      <c r="AC49" s="5"/>
      <c r="AD49" s="5"/>
      <c r="AE49" s="5"/>
      <c r="AF49" s="5"/>
      <c r="AG49" s="5"/>
      <c r="AH49" s="5"/>
      <c r="AI49" s="5"/>
    </row>
    <row r="50" spans="1:35" s="28" customFormat="1" ht="12.75" x14ac:dyDescent="0.2">
      <c r="L50" s="30"/>
      <c r="M50" s="27"/>
      <c r="N50" s="27"/>
      <c r="O50" s="27"/>
      <c r="P50" s="27"/>
      <c r="Q50" s="27"/>
      <c r="R50" s="27"/>
      <c r="S50" s="27"/>
      <c r="T50" s="27"/>
      <c r="U50" s="30"/>
      <c r="V50" s="40"/>
      <c r="W50" s="40"/>
      <c r="X50" s="30">
        <f t="shared" si="1"/>
        <v>5.625</v>
      </c>
      <c r="Y50" s="28">
        <f t="shared" si="0"/>
        <v>0.92564453125000001</v>
      </c>
      <c r="Z50" s="5">
        <f t="shared" si="2"/>
        <v>-6.5257872756904589E-2</v>
      </c>
      <c r="AA50" s="52"/>
      <c r="AB50" s="49"/>
      <c r="AC50" s="5"/>
      <c r="AD50" s="5"/>
      <c r="AE50" s="5"/>
      <c r="AF50" s="5"/>
      <c r="AG50" s="5"/>
      <c r="AH50" s="5"/>
      <c r="AI50" s="5"/>
    </row>
    <row r="51" spans="1:35" s="28" customFormat="1" ht="12.75" x14ac:dyDescent="0.2">
      <c r="L51" s="30"/>
      <c r="M51" s="27"/>
      <c r="N51" s="27"/>
      <c r="O51" s="27"/>
      <c r="P51" s="27"/>
      <c r="Q51" s="27"/>
      <c r="R51" s="27"/>
      <c r="S51" s="27"/>
      <c r="T51" s="27"/>
      <c r="U51" s="30"/>
      <c r="V51" s="40"/>
      <c r="W51" s="40"/>
      <c r="X51" s="30">
        <f t="shared" si="1"/>
        <v>6</v>
      </c>
      <c r="Y51" s="28">
        <f t="shared" si="0"/>
        <v>0.909632</v>
      </c>
      <c r="Z51" s="5">
        <f t="shared" si="2"/>
        <v>-5.4318951398744209E-2</v>
      </c>
      <c r="AA51" s="41"/>
      <c r="AB51" s="5"/>
      <c r="AC51" s="5"/>
      <c r="AD51" s="5"/>
      <c r="AE51" s="5"/>
      <c r="AF51" s="5"/>
      <c r="AG51" s="5"/>
      <c r="AH51" s="5"/>
      <c r="AI51" s="5"/>
    </row>
    <row r="52" spans="1:35" s="28" customFormat="1" ht="12.75" x14ac:dyDescent="0.2">
      <c r="B52" s="98" t="s">
        <v>63</v>
      </c>
      <c r="C52" s="28" t="str">
        <f>[1]!xln(C53)</f>
        <v>0.423 × (((1E+07) × 2.33² × 7.5²) / 0.08²)⁰·³³³</v>
      </c>
      <c r="G52" s="98" t="s">
        <v>63</v>
      </c>
      <c r="H52" s="28" t="str">
        <f>[1]!xln(H53)</f>
        <v>0.328 × (((1E+07) × 2.33² × 7.5²) / 0.08²)⁰·³³³</v>
      </c>
      <c r="L52" s="30"/>
      <c r="M52" s="27"/>
      <c r="N52" s="27"/>
      <c r="O52" s="27"/>
      <c r="P52" s="27"/>
      <c r="Q52" s="27"/>
      <c r="R52" s="27"/>
      <c r="S52" s="27"/>
      <c r="T52" s="27"/>
      <c r="U52" s="30"/>
      <c r="V52" s="40"/>
      <c r="W52" s="40"/>
      <c r="X52" s="30">
        <f t="shared" si="1"/>
        <v>6.375</v>
      </c>
      <c r="Y52" s="28">
        <f t="shared" si="0"/>
        <v>0.89060446874999999</v>
      </c>
      <c r="Z52" s="5">
        <f t="shared" si="2"/>
        <v>-4.2399120013714583E-2</v>
      </c>
      <c r="AA52" s="5"/>
      <c r="AB52" s="5"/>
      <c r="AC52" s="5"/>
      <c r="AD52" s="5"/>
      <c r="AE52" s="5"/>
      <c r="AF52" s="5"/>
      <c r="AG52" s="5"/>
      <c r="AH52" s="5"/>
      <c r="AI52" s="5"/>
    </row>
    <row r="53" spans="1:35" s="28" customFormat="1" ht="12.75" x14ac:dyDescent="0.2">
      <c r="A53" s="75"/>
      <c r="B53" s="77" t="s">
        <v>63</v>
      </c>
      <c r="C53" s="92">
        <f>0.423*((G21*G20^2*G19^2)/G22^2)^0.333</f>
        <v>3275.9124070160042</v>
      </c>
      <c r="D53" s="75" t="s">
        <v>68</v>
      </c>
      <c r="E53" s="76"/>
      <c r="F53" s="82"/>
      <c r="G53" s="77" t="s">
        <v>63</v>
      </c>
      <c r="H53" s="92">
        <f>0.328*((G21*G20^2*G19^2)/G22^2)^0.333</f>
        <v>2540.1873983481078</v>
      </c>
      <c r="I53" s="75" t="s">
        <v>68</v>
      </c>
      <c r="J53" s="76"/>
      <c r="K53" s="82"/>
      <c r="L53" s="30"/>
      <c r="M53" s="27"/>
      <c r="N53" s="27"/>
      <c r="O53" s="27"/>
      <c r="P53" s="27"/>
      <c r="Q53" s="27"/>
      <c r="R53" s="27"/>
      <c r="S53" s="27"/>
      <c r="T53" s="27"/>
      <c r="U53" s="30"/>
      <c r="V53" s="40"/>
      <c r="W53" s="40"/>
      <c r="X53" s="30">
        <f t="shared" si="1"/>
        <v>6.75</v>
      </c>
      <c r="Y53" s="28">
        <f t="shared" si="0"/>
        <v>0.86805100000000002</v>
      </c>
      <c r="Z53" s="5">
        <f t="shared" si="2"/>
        <v>-2.9427439646846968E-2</v>
      </c>
    </row>
    <row r="54" spans="1:35" s="28" customFormat="1" ht="12.75" x14ac:dyDescent="0.2">
      <c r="I54" s="40"/>
      <c r="J54" s="47"/>
      <c r="K54" s="47"/>
      <c r="L54" s="30"/>
      <c r="M54" s="27"/>
      <c r="N54" s="27"/>
      <c r="O54" s="27"/>
      <c r="P54" s="27"/>
      <c r="Q54" s="27"/>
      <c r="R54" s="27"/>
      <c r="S54" s="27"/>
      <c r="T54" s="27"/>
      <c r="U54" s="30"/>
      <c r="V54" s="40"/>
      <c r="W54" s="40"/>
      <c r="X54" s="30">
        <f t="shared" si="1"/>
        <v>7.125</v>
      </c>
      <c r="Y54" s="28">
        <f t="shared" si="0"/>
        <v>0.84139690624999997</v>
      </c>
      <c r="Z54" s="5">
        <f t="shared" si="2"/>
        <v>-1.5324120244204214E-2</v>
      </c>
    </row>
    <row r="55" spans="1:35" s="28" customFormat="1" ht="12.75" x14ac:dyDescent="0.2">
      <c r="A55" s="75"/>
      <c r="G55" s="75"/>
      <c r="H55" s="75"/>
      <c r="I55" s="40"/>
      <c r="J55" s="47"/>
      <c r="K55" s="47"/>
      <c r="L55" s="30"/>
      <c r="M55" s="27"/>
      <c r="N55" s="27"/>
      <c r="O55" s="27"/>
      <c r="P55" s="27"/>
      <c r="Q55" s="27"/>
      <c r="R55" s="27"/>
      <c r="S55" s="27"/>
      <c r="T55" s="27"/>
      <c r="U55" s="30"/>
      <c r="V55" s="53"/>
      <c r="W55" s="40"/>
      <c r="X55" s="30">
        <f t="shared" si="1"/>
        <v>7.5</v>
      </c>
      <c r="Y55" s="28">
        <f t="shared" si="0"/>
        <v>0.81</v>
      </c>
      <c r="Z55" s="5">
        <f t="shared" si="2"/>
        <v>3.8536054384853936E-18</v>
      </c>
    </row>
    <row r="56" spans="1:35" s="28" customFormat="1" ht="12.75" x14ac:dyDescent="0.2">
      <c r="A56" s="75"/>
      <c r="B56" s="76"/>
      <c r="C56" s="76"/>
      <c r="D56" s="82"/>
      <c r="E56" s="76"/>
      <c r="F56" s="82"/>
      <c r="G56" s="75"/>
      <c r="H56" s="75"/>
      <c r="I56" s="40"/>
      <c r="J56" s="47"/>
      <c r="K56" s="47"/>
      <c r="L56" s="30"/>
      <c r="M56" s="27"/>
      <c r="N56" s="27"/>
      <c r="O56" s="27"/>
      <c r="P56" s="27"/>
      <c r="Q56" s="27"/>
      <c r="R56" s="27"/>
      <c r="S56" s="27"/>
      <c r="T56" s="27"/>
      <c r="U56" s="30"/>
      <c r="V56" s="5"/>
      <c r="W56" s="5"/>
    </row>
    <row r="57" spans="1:35" s="28" customFormat="1" ht="12.75" x14ac:dyDescent="0.2">
      <c r="A57" s="55"/>
      <c r="B57" s="56"/>
      <c r="C57" s="57"/>
      <c r="D57" s="55"/>
      <c r="E57" s="55"/>
      <c r="F57" s="55"/>
      <c r="G57" s="57"/>
      <c r="H57" s="55"/>
      <c r="I57" s="55"/>
      <c r="J57" s="55"/>
      <c r="K57" s="55"/>
      <c r="L57" s="30"/>
      <c r="M57" s="27"/>
      <c r="N57" s="27"/>
      <c r="O57" s="27"/>
      <c r="P57" s="27"/>
      <c r="Q57" s="27"/>
      <c r="R57" s="27"/>
      <c r="S57" s="27"/>
      <c r="T57" s="27"/>
      <c r="U57" s="30"/>
      <c r="V57" s="30"/>
      <c r="W57" s="30"/>
    </row>
    <row r="58" spans="1:35" s="28" customFormat="1" ht="12.75" x14ac:dyDescent="0.2">
      <c r="A58" s="55"/>
      <c r="B58" s="58"/>
      <c r="C58" s="57"/>
      <c r="D58" s="59"/>
      <c r="E58" s="59"/>
      <c r="F58" s="60" t="s">
        <v>34</v>
      </c>
      <c r="G58" s="57"/>
      <c r="H58" s="59"/>
      <c r="I58" s="59"/>
      <c r="J58" s="59"/>
      <c r="K58" s="55"/>
      <c r="L58" s="30"/>
      <c r="M58" s="27"/>
      <c r="N58" s="27"/>
      <c r="O58" s="27"/>
      <c r="P58" s="27"/>
      <c r="Q58" s="27"/>
      <c r="R58" s="27"/>
      <c r="S58" s="27"/>
      <c r="T58" s="27"/>
      <c r="U58" s="30"/>
      <c r="V58" s="30"/>
      <c r="W58" s="30"/>
      <c r="X58" s="30"/>
    </row>
    <row r="59" spans="1:35" s="28" customFormat="1" ht="12.75" x14ac:dyDescent="0.2">
      <c r="A59" s="55"/>
      <c r="B59" s="59"/>
      <c r="C59" s="59"/>
      <c r="D59" s="59"/>
      <c r="E59" s="59"/>
      <c r="F59" s="96" t="s">
        <v>47</v>
      </c>
      <c r="G59" s="59"/>
      <c r="H59" s="59"/>
      <c r="I59" s="59"/>
      <c r="J59" s="59"/>
      <c r="K59" s="55"/>
      <c r="L59" s="30"/>
      <c r="M59" s="27"/>
      <c r="N59" s="27"/>
      <c r="O59" s="27"/>
      <c r="P59" s="27"/>
      <c r="Q59" s="27"/>
      <c r="R59" s="27"/>
      <c r="S59" s="27"/>
      <c r="T59" s="27"/>
      <c r="U59" s="30"/>
      <c r="V59" s="30"/>
      <c r="W59" s="30"/>
      <c r="X59" s="30"/>
    </row>
    <row r="60" spans="1:35" s="26" customFormat="1" ht="12.75" x14ac:dyDescent="0.2">
      <c r="F60" s="93"/>
      <c r="M60" s="27"/>
      <c r="N60" s="27"/>
      <c r="O60" s="27"/>
      <c r="P60" s="27"/>
      <c r="Q60" s="27"/>
      <c r="R60" s="27"/>
      <c r="S60" s="27"/>
      <c r="T60" s="27"/>
    </row>
    <row r="61" spans="1:35" s="26" customFormat="1" ht="12.75" x14ac:dyDescent="0.2">
      <c r="M61" s="27"/>
      <c r="N61" s="27"/>
      <c r="O61" s="27"/>
      <c r="P61" s="27"/>
      <c r="Q61" s="27"/>
      <c r="R61" s="27"/>
      <c r="S61" s="27"/>
      <c r="T61" s="27"/>
    </row>
    <row r="62" spans="1:35" s="26" customFormat="1" ht="12.75" x14ac:dyDescent="0.2">
      <c r="M62" s="27"/>
      <c r="N62" s="27"/>
      <c r="O62" s="27"/>
      <c r="P62" s="27"/>
      <c r="Q62" s="27"/>
      <c r="R62" s="27"/>
      <c r="S62" s="27"/>
      <c r="T62" s="27"/>
    </row>
    <row r="63" spans="1:35" s="26" customFormat="1" ht="12.75" x14ac:dyDescent="0.2">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sheetData>
  <mergeCells count="4">
    <mergeCell ref="B13:C13"/>
    <mergeCell ref="B15:J17"/>
    <mergeCell ref="G38:J39"/>
    <mergeCell ref="F27:J28"/>
  </mergeCells>
  <dataValidations count="1">
    <dataValidation type="list" allowBlank="1" showInputMessage="1" showErrorMessage="1" sqref="C18">
      <formula1>"2014,2024,7075"</formula1>
    </dataValidation>
  </dataValidations>
  <hyperlinks>
    <hyperlink ref="F59" r:id="rId1"/>
    <hyperlink ref="B13:C13" r:id="rId2" display="(AFFDL-TR-69-42, 1986)"/>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2016-07-07T11:24:53Z</dcterms:modified>
  <cp:category>Engineering Spreadsheets</cp:category>
</cp:coreProperties>
</file>