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48" yWindow="-48" windowWidth="17208" windowHeight="12000" firstSheet="1" activeTab="2"/>
  </bookViews>
  <sheets>
    <sheet name="~#temp" sheetId="6" state="hidden" r:id="rId1"/>
    <sheet name="READ ME" sheetId="9" r:id="rId2"/>
    <sheet name="Imp Units" sheetId="5" r:id="rId3"/>
  </sheets>
  <externalReferences>
    <externalReference r:id="rId4"/>
  </externalReferences>
  <definedNames>
    <definedName name="_xlnm.Print_Area" localSheetId="2">'Imp Units'!$A$8:$K$61</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9" l="1"/>
  <c r="Z25" i="5" l="1"/>
  <c r="Z26" i="5"/>
  <c r="AA26" i="5"/>
  <c r="Z27" i="5"/>
  <c r="AA27" i="5"/>
  <c r="AB27" i="5"/>
  <c r="Z28" i="5"/>
  <c r="AA28" i="5"/>
  <c r="AB28" i="5"/>
  <c r="Z29" i="5"/>
  <c r="AA29" i="5"/>
  <c r="AB29" i="5"/>
  <c r="Z30" i="5"/>
  <c r="AA30" i="5"/>
  <c r="AB30" i="5"/>
  <c r="Z31" i="5"/>
  <c r="AA31" i="5"/>
  <c r="AB31" i="5"/>
  <c r="Z45" i="5"/>
  <c r="AA45" i="5"/>
  <c r="AB45" i="5"/>
  <c r="Z46" i="5"/>
  <c r="AA46" i="5"/>
  <c r="AB46" i="5"/>
  <c r="Z47" i="5"/>
  <c r="AA47" i="5"/>
  <c r="AB47" i="5"/>
  <c r="Z48" i="5"/>
  <c r="AA48" i="5"/>
  <c r="AB48" i="5"/>
  <c r="Z49" i="5"/>
  <c r="AA49" i="5"/>
  <c r="AB49" i="5"/>
  <c r="Z50" i="5"/>
  <c r="AA50" i="5"/>
  <c r="AB50" i="5"/>
  <c r="Z51" i="5"/>
  <c r="AA51" i="5"/>
  <c r="AB51" i="5"/>
  <c r="Z52" i="5"/>
  <c r="AA52" i="5"/>
  <c r="AB52" i="5"/>
  <c r="Z53" i="5"/>
  <c r="AA53" i="5"/>
  <c r="AB53" i="5"/>
  <c r="Z54" i="5"/>
  <c r="AA54" i="5"/>
  <c r="AB54" i="5"/>
  <c r="Z55" i="5"/>
  <c r="AA55" i="5"/>
  <c r="AB55" i="5"/>
  <c r="G17" i="5"/>
  <c r="V20" i="5" s="1"/>
  <c r="C18" i="5" l="1"/>
  <c r="G15" i="5"/>
  <c r="G16" i="5"/>
  <c r="C52" i="5" l="1"/>
  <c r="Z20" i="5"/>
  <c r="W17" i="5"/>
  <c r="W16" i="5"/>
  <c r="W15" i="5"/>
  <c r="AB20" i="5"/>
  <c r="Z18" i="5" s="1"/>
  <c r="AA20" i="5"/>
  <c r="C51" i="5"/>
  <c r="X14" i="5" l="1"/>
  <c r="C46" i="5"/>
  <c r="C54" i="5" s="1"/>
  <c r="X17" i="5"/>
  <c r="X15" i="5"/>
  <c r="B12" i="5"/>
  <c r="F11" i="5"/>
  <c r="L10" i="5"/>
  <c r="J10" i="5" s="1"/>
  <c r="F10" i="5"/>
  <c r="J9" i="5"/>
  <c r="F9" i="5"/>
  <c r="J8" i="5"/>
  <c r="F8" i="5"/>
  <c r="X7" i="5" l="1"/>
  <c r="X6" i="5"/>
  <c r="X5" i="5"/>
  <c r="X4" i="5"/>
  <c r="X3" i="5"/>
  <c r="X2" i="5"/>
  <c r="X1" i="5"/>
  <c r="C49" i="5" l="1"/>
  <c r="C57" i="5" l="1"/>
  <c r="C56" i="5"/>
  <c r="K58" i="5" l="1"/>
  <c r="J58" i="5"/>
  <c r="Z32" i="5" l="1"/>
  <c r="AB32" i="5"/>
  <c r="AA32" i="5"/>
  <c r="AB33" i="5" l="1"/>
  <c r="Z33" i="5"/>
  <c r="AA33" i="5"/>
  <c r="AB34" i="5" l="1"/>
  <c r="Z34" i="5"/>
  <c r="AA34" i="5"/>
  <c r="AB35" i="5" l="1"/>
  <c r="AA35" i="5"/>
  <c r="Z35" i="5"/>
  <c r="AB36" i="5" l="1"/>
  <c r="AA36" i="5"/>
  <c r="Z36" i="5"/>
  <c r="Z37" i="5" l="1"/>
  <c r="AA37" i="5"/>
  <c r="AB37" i="5"/>
  <c r="AA38" i="5" l="1"/>
  <c r="AB38" i="5"/>
  <c r="Z38" i="5"/>
  <c r="AA39" i="5" l="1"/>
  <c r="Z39" i="5"/>
  <c r="AB39" i="5"/>
  <c r="AB40" i="5" l="1"/>
  <c r="AA40" i="5"/>
  <c r="Z40" i="5"/>
  <c r="AB41" i="5" l="1"/>
  <c r="Z41" i="5"/>
  <c r="AA41" i="5"/>
  <c r="AB42" i="5" l="1"/>
  <c r="AA42" i="5"/>
  <c r="Z42" i="5"/>
  <c r="AB43" i="5" l="1"/>
  <c r="AA43" i="5"/>
  <c r="Z43" i="5"/>
  <c r="AB44" i="5" l="1"/>
  <c r="Z44" i="5"/>
  <c r="AA44" i="5"/>
</calcChain>
</file>

<file path=xl/sharedStrings.xml><?xml version="1.0" encoding="utf-8"?>
<sst xmlns="http://schemas.openxmlformats.org/spreadsheetml/2006/main" count="124" uniqueCount="87">
  <si>
    <t>Revision:</t>
  </si>
  <si>
    <t>Date:</t>
  </si>
  <si>
    <t>Title:</t>
  </si>
  <si>
    <t>x</t>
  </si>
  <si>
    <t>y</t>
  </si>
  <si>
    <t>hor</t>
  </si>
  <si>
    <t>Applied Load</t>
  </si>
  <si>
    <t>vert</t>
  </si>
  <si>
    <t>b =</t>
  </si>
  <si>
    <t>t =</t>
  </si>
  <si>
    <t>K =</t>
  </si>
  <si>
    <t>Compression Yield Strength</t>
  </si>
  <si>
    <t>E =</t>
  </si>
  <si>
    <t>Young's Modulus</t>
  </si>
  <si>
    <t>b'/t</t>
  </si>
  <si>
    <t>A =</t>
  </si>
  <si>
    <t>Section Area</t>
  </si>
  <si>
    <t>Crippling Stress From C7.3</t>
  </si>
  <si>
    <t>Crippling Load</t>
  </si>
  <si>
    <t>in</t>
  </si>
  <si>
    <t>psi</t>
  </si>
  <si>
    <t>lbs</t>
  </si>
  <si>
    <t>AA-SM-012</t>
  </si>
  <si>
    <t>R. Abbott</t>
  </si>
  <si>
    <t>Author:</t>
  </si>
  <si>
    <t>Total Report Pages:</t>
  </si>
  <si>
    <t>Check:</t>
  </si>
  <si>
    <t xml:space="preserve"> </t>
  </si>
  <si>
    <t>Report:</t>
  </si>
  <si>
    <t>20/10/2013</t>
  </si>
  <si>
    <t>IR</t>
  </si>
  <si>
    <t>Section Number:</t>
  </si>
  <si>
    <t>Sheet Name</t>
  </si>
  <si>
    <t>IMPORTANT INFORMATION</t>
  </si>
  <si>
    <t>Report Title:</t>
  </si>
  <si>
    <t>Section:</t>
  </si>
  <si>
    <t>Document Number:</t>
  </si>
  <si>
    <t>Revision Level :</t>
  </si>
  <si>
    <t>Page:</t>
  </si>
  <si>
    <t>About us:</t>
  </si>
  <si>
    <t xml:space="preserve"> spreadsheets@abbottaerospace.com</t>
  </si>
  <si>
    <t>Proprietary information:</t>
  </si>
  <si>
    <r>
      <t>P</t>
    </r>
    <r>
      <rPr>
        <vertAlign val="subscript"/>
        <sz val="10"/>
        <rFont val="Calibri"/>
        <family val="2"/>
        <scheme val="minor"/>
      </rPr>
      <t>MAX</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</si>
  <si>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</si>
  <si>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in</t>
    </r>
    <r>
      <rPr>
        <vertAlign val="superscript"/>
        <sz val="10"/>
        <rFont val="Calibri"/>
        <family val="2"/>
        <scheme val="minor"/>
      </rPr>
      <t>2</t>
    </r>
  </si>
  <si>
    <r>
      <t>F</t>
    </r>
    <r>
      <rPr>
        <vertAlign val="subscript"/>
        <sz val="10"/>
        <rFont val="Calibri"/>
        <family val="2"/>
        <scheme val="minor"/>
      </rPr>
      <t>CC</t>
    </r>
    <r>
      <rPr>
        <sz val="10"/>
        <rFont val="Calibri"/>
        <family val="2"/>
        <scheme val="minor"/>
      </rPr>
      <t xml:space="preserve"> =</t>
    </r>
  </si>
  <si>
    <r>
      <t>P</t>
    </r>
    <r>
      <rPr>
        <vertAlign val="subscript"/>
        <sz val="10"/>
        <rFont val="Calibri"/>
        <family val="2"/>
        <scheme val="minor"/>
      </rPr>
      <t>CC</t>
    </r>
    <r>
      <rPr>
        <sz val="10"/>
        <rFont val="Calibri"/>
        <family val="2"/>
        <scheme val="minor"/>
      </rPr>
      <t xml:space="preserve"> =</t>
    </r>
  </si>
  <si>
    <t xml:space="preserve">Page </t>
  </si>
  <si>
    <t>Title</t>
  </si>
  <si>
    <t>Sub</t>
  </si>
  <si>
    <t>Fig</t>
  </si>
  <si>
    <t>Table</t>
  </si>
  <si>
    <t>Running Counts</t>
  </si>
  <si>
    <t>Total Sheet Pages:</t>
  </si>
  <si>
    <t>No</t>
  </si>
  <si>
    <t>Total Title No:</t>
  </si>
  <si>
    <t>Total Sub No:</t>
  </si>
  <si>
    <t>STANDARD SPREADSHEET METHOD</t>
  </si>
  <si>
    <t>Total Fig No:</t>
  </si>
  <si>
    <t>Total Table No:</t>
  </si>
  <si>
    <t>CRIPPLING STRENGTH - NEEDHAM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</si>
  <si>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</si>
  <si>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</si>
  <si>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</si>
  <si>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</si>
  <si>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</si>
  <si>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</si>
  <si>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</si>
  <si>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</si>
  <si>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</si>
  <si>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</si>
  <si>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</si>
  <si>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</si>
  <si>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</si>
  <si>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</si>
  <si>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(AFFDL-TR-69-42, 1986)</t>
  </si>
  <si>
    <t>h =</t>
  </si>
  <si>
    <t>b' =</t>
  </si>
  <si>
    <t>=</t>
  </si>
  <si>
    <t>Edge Condition:</t>
  </si>
  <si>
    <t>One Edge Free</t>
  </si>
  <si>
    <t>No Edge Free</t>
  </si>
  <si>
    <t>Two Edges Free</t>
  </si>
  <si>
    <t>r =</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</si>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</sst>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24" x14ac:knownFonts="1">
    <font>
      <sz val="10"/>
      <name val="Arial"/>
    </font>
    <font>
      <sz val="10"/>
      <name val="Arial"/>
      <family val="2"/>
    </font>
    <font>
      <u/>
      <sz val="8.5"/>
      <color indexed="12"/>
      <name val="Arial"/>
      <family val="2"/>
    </font>
    <font>
      <sz val="8"/>
      <name val="Arial"/>
      <family val="2"/>
    </font>
    <font>
      <sz val="10"/>
      <name val="Arial"/>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vertAlign val="subscript"/>
      <sz val="10"/>
      <name val="Calibri"/>
      <family val="2"/>
      <scheme val="minor"/>
    </font>
    <font>
      <sz val="10"/>
      <color indexed="12"/>
      <name val="Calibri"/>
      <family val="2"/>
      <scheme val="minor"/>
    </font>
    <font>
      <b/>
      <sz val="10"/>
      <color indexed="10"/>
      <name val="Calibri"/>
      <family val="2"/>
      <scheme val="minor"/>
    </font>
    <font>
      <vertAlign val="superscript"/>
      <sz val="10"/>
      <name val="Calibri"/>
      <family val="2"/>
      <scheme val="minor"/>
    </font>
    <font>
      <b/>
      <i/>
      <sz val="10"/>
      <name val="Calibri"/>
      <family val="2"/>
      <scheme val="minor"/>
    </font>
    <font>
      <b/>
      <i/>
      <u/>
      <sz val="10"/>
      <color theme="10"/>
      <name val="Calibri"/>
      <family val="2"/>
    </font>
    <font>
      <u/>
      <sz val="10"/>
      <color indexed="12"/>
      <name val="Calibri"/>
      <family val="2"/>
      <scheme val="minor"/>
    </font>
    <font>
      <sz val="10"/>
      <color rgb="FF0000FF"/>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4" fillId="0" borderId="0"/>
    <xf numFmtId="0" fontId="1" fillId="0" borderId="0"/>
    <xf numFmtId="0" fontId="1" fillId="0" borderId="0"/>
    <xf numFmtId="0" fontId="13"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112">
    <xf numFmtId="0" fontId="0" fillId="0" borderId="0" xfId="0"/>
    <xf numFmtId="0" fontId="1" fillId="0" borderId="0" xfId="0" quotePrefix="1" applyFont="1" applyFill="1" applyBorder="1" applyAlignment="1"/>
    <xf numFmtId="0" fontId="1" fillId="0" borderId="0" xfId="0" quotePrefix="1" applyFont="1" applyFill="1" applyBorder="1" applyAlignment="1">
      <alignment horizontal="center"/>
    </xf>
    <xf numFmtId="0" fontId="5" fillId="0" borderId="0" xfId="3" applyFont="1" applyProtection="1">
      <protection locked="0"/>
    </xf>
    <xf numFmtId="0" fontId="5" fillId="0" borderId="0" xfId="3" applyFont="1" applyAlignment="1" applyProtection="1">
      <alignment horizontal="right"/>
      <protection locked="0"/>
    </xf>
    <xf numFmtId="0" fontId="6" fillId="0" borderId="0" xfId="3" applyFont="1" applyProtection="1">
      <protection locked="0"/>
    </xf>
    <xf numFmtId="0" fontId="6" fillId="0" borderId="0" xfId="3" applyFont="1" applyAlignment="1" applyProtection="1">
      <alignment horizontal="left"/>
      <protection locked="0"/>
    </xf>
    <xf numFmtId="14" fontId="6" fillId="0" borderId="0" xfId="3" quotePrefix="1" applyNumberFormat="1" applyFont="1" applyProtection="1">
      <protection locked="0"/>
    </xf>
    <xf numFmtId="0" fontId="7"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8" fillId="0" borderId="0" xfId="3" applyFont="1" applyAlignment="1">
      <alignment horizontal="left"/>
    </xf>
    <xf numFmtId="0" fontId="5" fillId="0" borderId="0" xfId="2" applyFont="1"/>
    <xf numFmtId="0" fontId="5" fillId="0" borderId="3" xfId="0" applyFont="1" applyBorder="1"/>
    <xf numFmtId="0" fontId="5" fillId="0" borderId="2" xfId="2" applyFont="1" applyBorder="1" applyAlignment="1">
      <alignment horizontal="center"/>
    </xf>
    <xf numFmtId="0" fontId="5" fillId="0" borderId="0" xfId="0" applyFont="1"/>
    <xf numFmtId="0" fontId="5" fillId="0" borderId="0" xfId="0" applyFont="1" applyProtection="1">
      <protection locked="0"/>
    </xf>
    <xf numFmtId="0" fontId="5" fillId="0" borderId="0" xfId="0" applyFont="1" applyBorder="1"/>
    <xf numFmtId="0" fontId="5" fillId="0" borderId="2" xfId="0" applyFont="1" applyBorder="1"/>
    <xf numFmtId="0" fontId="5" fillId="0" borderId="0" xfId="0" applyFont="1" applyAlignment="1">
      <alignment horizontal="center"/>
    </xf>
    <xf numFmtId="0" fontId="8" fillId="0" borderId="0" xfId="0" applyFont="1" applyAlignment="1">
      <alignment horizontal="center"/>
    </xf>
    <xf numFmtId="0" fontId="5" fillId="0" borderId="0" xfId="0" applyFont="1" applyAlignment="1" applyProtection="1">
      <alignment horizontal="right"/>
      <protection locked="0"/>
    </xf>
    <xf numFmtId="0" fontId="8" fillId="0" borderId="0" xfId="0" applyFont="1" applyAlignment="1">
      <alignment horizontal="right"/>
    </xf>
    <xf numFmtId="166" fontId="5" fillId="0" borderId="0" xfId="0" applyNumberFormat="1" applyFont="1" applyAlignment="1">
      <alignment horizontal="center"/>
    </xf>
    <xf numFmtId="2" fontId="5" fillId="0" borderId="0" xfId="0" applyNumberFormat="1" applyFont="1" applyAlignment="1">
      <alignment horizontal="center"/>
    </xf>
    <xf numFmtId="0" fontId="5" fillId="0" borderId="0" xfId="0" applyFont="1" applyBorder="1" applyAlignment="1" applyProtection="1">
      <alignment horizontal="right"/>
      <protection locked="0"/>
    </xf>
    <xf numFmtId="1" fontId="15" fillId="0" borderId="0" xfId="0" applyNumberFormat="1" applyFont="1" applyBorder="1" applyAlignment="1" applyProtection="1">
      <alignment horizontal="right"/>
      <protection locked="0"/>
    </xf>
    <xf numFmtId="2" fontId="15" fillId="0" borderId="0" xfId="0" applyNumberFormat="1" applyFont="1" applyAlignment="1" applyProtection="1">
      <alignment horizontal="right"/>
      <protection locked="0"/>
    </xf>
    <xf numFmtId="0" fontId="5" fillId="0" borderId="0" xfId="0" applyFont="1" applyAlignment="1" applyProtection="1">
      <alignment horizontal="center"/>
      <protection locked="0"/>
    </xf>
    <xf numFmtId="166" fontId="15" fillId="0" borderId="0" xfId="0" applyNumberFormat="1" applyFont="1" applyAlignment="1" applyProtection="1">
      <alignment horizontal="right"/>
      <protection locked="0"/>
    </xf>
    <xf numFmtId="1" fontId="15" fillId="0" borderId="0" xfId="0" applyNumberFormat="1" applyFont="1" applyAlignment="1" applyProtection="1">
      <alignment horizontal="right"/>
      <protection locked="0"/>
    </xf>
    <xf numFmtId="0" fontId="16" fillId="0" borderId="0" xfId="0" applyFont="1" applyProtection="1">
      <protection locked="0"/>
    </xf>
    <xf numFmtId="3" fontId="15" fillId="0" borderId="0" xfId="0" applyNumberFormat="1" applyFont="1" applyAlignment="1" applyProtection="1">
      <alignment horizontal="right"/>
      <protection locked="0"/>
    </xf>
    <xf numFmtId="0" fontId="5" fillId="0" borderId="0" xfId="0" applyFont="1" applyBorder="1" applyProtection="1">
      <protection locked="0"/>
    </xf>
    <xf numFmtId="2" fontId="5" fillId="0" borderId="0" xfId="0" applyNumberFormat="1" applyFont="1" applyAlignment="1" applyProtection="1">
      <alignment horizontal="center"/>
      <protection locked="0"/>
    </xf>
    <xf numFmtId="0" fontId="5" fillId="0" borderId="0" xfId="0" applyFont="1" applyAlignment="1" applyProtection="1">
      <alignment horizontal="left"/>
      <protection locked="0"/>
    </xf>
    <xf numFmtId="0" fontId="5" fillId="0" borderId="0" xfId="0" applyFont="1" applyBorder="1" applyAlignment="1" applyProtection="1">
      <alignment horizontal="left"/>
      <protection locked="0"/>
    </xf>
    <xf numFmtId="1" fontId="5" fillId="0" borderId="0" xfId="0" applyNumberFormat="1" applyFont="1" applyBorder="1" applyAlignment="1" applyProtection="1">
      <alignment horizontal="right"/>
      <protection locked="0"/>
    </xf>
    <xf numFmtId="0" fontId="5" fillId="0" borderId="0" xfId="0" applyFont="1" applyBorder="1" applyAlignment="1" applyProtection="1">
      <alignment horizontal="center"/>
      <protection locked="0"/>
    </xf>
    <xf numFmtId="1" fontId="5" fillId="0" borderId="0" xfId="0" applyNumberFormat="1" applyFont="1" applyBorder="1" applyAlignment="1" applyProtection="1">
      <alignment horizontal="left"/>
      <protection locked="0"/>
    </xf>
    <xf numFmtId="0" fontId="5" fillId="0" borderId="0" xfId="0" applyFont="1" applyFill="1" applyBorder="1" applyAlignment="1" applyProtection="1">
      <alignment horizontal="left"/>
      <protection locked="0"/>
    </xf>
    <xf numFmtId="11" fontId="5" fillId="0" borderId="0" xfId="0" applyNumberFormat="1" applyFont="1" applyAlignment="1" applyProtection="1">
      <alignment horizontal="center"/>
      <protection locked="0"/>
    </xf>
    <xf numFmtId="0" fontId="5" fillId="0" borderId="0" xfId="0" applyFont="1" applyAlignment="1">
      <alignment horizontal="left"/>
    </xf>
    <xf numFmtId="2" fontId="5" fillId="0" borderId="0" xfId="0" quotePrefix="1" applyNumberFormat="1" applyFont="1" applyAlignment="1" applyProtection="1">
      <alignment horizontal="right"/>
      <protection locked="0"/>
    </xf>
    <xf numFmtId="0" fontId="5" fillId="0" borderId="0" xfId="0" quotePrefix="1" applyFont="1" applyAlignment="1" applyProtection="1">
      <alignment horizontal="left"/>
      <protection locked="0"/>
    </xf>
    <xf numFmtId="3" fontId="5" fillId="0" borderId="0" xfId="0" applyNumberFormat="1" applyFont="1" applyBorder="1" applyAlignment="1" applyProtection="1">
      <alignment horizontal="right"/>
      <protection locked="0"/>
    </xf>
    <xf numFmtId="0" fontId="5" fillId="0" borderId="0" xfId="0" applyFont="1" applyFill="1" applyAlignment="1" applyProtection="1">
      <alignment horizontal="left"/>
      <protection locked="0"/>
    </xf>
    <xf numFmtId="2" fontId="8" fillId="0" borderId="0" xfId="0" applyNumberFormat="1" applyFont="1" applyFill="1" applyBorder="1" applyAlignment="1" applyProtection="1">
      <alignment horizontal="center"/>
      <protection locked="0"/>
    </xf>
    <xf numFmtId="164" fontId="5" fillId="0" borderId="0" xfId="0" applyNumberFormat="1" applyFont="1" applyFill="1" applyBorder="1" applyAlignment="1" applyProtection="1">
      <alignment horizontal="right"/>
      <protection locked="0"/>
    </xf>
    <xf numFmtId="0" fontId="12" fillId="0" borderId="0" xfId="0" quotePrefix="1" applyFont="1" applyAlignment="1" applyProtection="1">
      <alignment horizontal="left"/>
      <protection locked="0"/>
    </xf>
    <xf numFmtId="0" fontId="5" fillId="0" borderId="1" xfId="3" applyFont="1" applyBorder="1" applyAlignment="1">
      <alignment horizontal="center"/>
    </xf>
    <xf numFmtId="0" fontId="5" fillId="0" borderId="4" xfId="3" applyFont="1" applyBorder="1" applyAlignment="1">
      <alignment horizontal="center"/>
    </xf>
    <xf numFmtId="0" fontId="5" fillId="0" borderId="1" xfId="3" applyFont="1" applyBorder="1"/>
    <xf numFmtId="0" fontId="5" fillId="0" borderId="2" xfId="3" applyFont="1" applyBorder="1" applyAlignment="1">
      <alignment horizontal="center"/>
    </xf>
    <xf numFmtId="0" fontId="5" fillId="0" borderId="5" xfId="3" applyFont="1" applyBorder="1" applyAlignment="1">
      <alignment horizontal="center"/>
    </xf>
    <xf numFmtId="0" fontId="5" fillId="0" borderId="2" xfId="3" applyFont="1" applyBorder="1"/>
    <xf numFmtId="0" fontId="5" fillId="0" borderId="2" xfId="4" applyFont="1" applyBorder="1" applyAlignment="1">
      <alignment horizontal="center"/>
    </xf>
    <xf numFmtId="1" fontId="5" fillId="0" borderId="2" xfId="4" applyNumberFormat="1" applyFont="1" applyBorder="1" applyAlignment="1">
      <alignment horizontal="center"/>
    </xf>
    <xf numFmtId="1" fontId="5" fillId="0" borderId="5" xfId="4" applyNumberFormat="1" applyFont="1" applyBorder="1" applyAlignment="1">
      <alignment horizontal="center"/>
    </xf>
    <xf numFmtId="1" fontId="8" fillId="0" borderId="0" xfId="0" applyNumberFormat="1" applyFont="1" applyBorder="1" applyAlignment="1" applyProtection="1">
      <alignment horizontal="right"/>
      <protection locked="0"/>
    </xf>
    <xf numFmtId="0" fontId="8" fillId="0" borderId="0" xfId="0" applyFont="1" applyBorder="1" applyProtection="1">
      <protection locked="0"/>
    </xf>
    <xf numFmtId="0" fontId="18" fillId="0" borderId="0" xfId="0" applyFont="1" applyAlignment="1">
      <alignment horizontal="center"/>
    </xf>
    <xf numFmtId="0" fontId="19" fillId="0" borderId="0" xfId="1" applyFont="1" applyBorder="1" applyAlignment="1" applyProtection="1">
      <alignment horizontal="center"/>
      <protection locked="0"/>
    </xf>
    <xf numFmtId="0" fontId="5" fillId="0" borderId="0" xfId="5" applyFont="1" applyProtection="1">
      <protection locked="0"/>
    </xf>
    <xf numFmtId="0" fontId="5" fillId="0" borderId="0" xfId="5" applyFont="1" applyAlignment="1" applyProtection="1">
      <alignment horizontal="right"/>
      <protection locked="0"/>
    </xf>
    <xf numFmtId="0" fontId="6" fillId="0" borderId="0" xfId="5" applyFont="1" applyProtection="1">
      <protection locked="0"/>
    </xf>
    <xf numFmtId="0" fontId="6"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6"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7"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9" fillId="0" borderId="0" xfId="5" applyFont="1"/>
    <xf numFmtId="0" fontId="10" fillId="0" borderId="0" xfId="5" applyFont="1"/>
    <xf numFmtId="0" fontId="9" fillId="0" borderId="0" xfId="5" applyFont="1" applyBorder="1" applyAlignment="1">
      <alignment horizontal="center"/>
    </xf>
    <xf numFmtId="0" fontId="9" fillId="0" borderId="0" xfId="5" applyFont="1" applyBorder="1"/>
    <xf numFmtId="0" fontId="11" fillId="0" borderId="0" xfId="5" applyFont="1"/>
    <xf numFmtId="0" fontId="5" fillId="0" borderId="0" xfId="5" applyFont="1" applyBorder="1" applyAlignment="1"/>
    <xf numFmtId="164" fontId="5" fillId="0" borderId="0" xfId="6" applyNumberFormat="1" applyFont="1" applyBorder="1" applyAlignment="1">
      <alignment horizontal="center"/>
    </xf>
    <xf numFmtId="0" fontId="11" fillId="0" borderId="0" xfId="5" applyFont="1" applyBorder="1" applyAlignment="1"/>
    <xf numFmtId="0" fontId="13" fillId="0" borderId="0" xfId="7" applyFont="1" applyBorder="1" applyAlignment="1" applyProtection="1">
      <alignment horizontal="center"/>
    </xf>
    <xf numFmtId="0" fontId="5" fillId="0" borderId="0" xfId="5" applyFont="1" applyAlignment="1"/>
    <xf numFmtId="0" fontId="8" fillId="0" borderId="0" xfId="5" applyFont="1" applyAlignment="1"/>
    <xf numFmtId="0" fontId="8" fillId="0" borderId="0" xfId="5" quotePrefix="1" applyFont="1" applyAlignment="1"/>
    <xf numFmtId="0" fontId="5" fillId="0" borderId="2" xfId="5" applyFont="1" applyBorder="1" applyAlignment="1">
      <alignment horizontal="center"/>
    </xf>
    <xf numFmtId="0" fontId="5" fillId="0" borderId="3" xfId="5" applyFont="1" applyBorder="1" applyAlignment="1">
      <alignment horizontal="center"/>
    </xf>
    <xf numFmtId="0" fontId="10" fillId="0" borderId="0" xfId="0" applyFont="1"/>
    <xf numFmtId="0" fontId="5" fillId="0" borderId="0" xfId="5" applyFont="1" applyBorder="1" applyAlignment="1">
      <alignment horizontal="left" vertical="top" wrapText="1"/>
    </xf>
    <xf numFmtId="0" fontId="13" fillId="0" borderId="0" xfId="7" applyBorder="1" applyAlignment="1" applyProtection="1">
      <alignment horizontal="center"/>
    </xf>
    <xf numFmtId="0" fontId="20" fillId="0" borderId="0" xfId="1" applyFont="1" applyAlignment="1" applyProtection="1">
      <protection locked="0"/>
    </xf>
    <xf numFmtId="2" fontId="5" fillId="0" borderId="0" xfId="0" applyNumberFormat="1" applyFont="1" applyAlignment="1" applyProtection="1">
      <alignment horizontal="left"/>
      <protection locked="0"/>
    </xf>
    <xf numFmtId="1" fontId="15" fillId="0" borderId="0" xfId="0" applyNumberFormat="1" applyFont="1" applyAlignment="1" applyProtection="1">
      <alignment horizontal="left"/>
      <protection locked="0"/>
    </xf>
    <xf numFmtId="0" fontId="5" fillId="0" borderId="0" xfId="0" applyFont="1" applyAlignment="1">
      <alignment horizontal="right"/>
    </xf>
    <xf numFmtId="0" fontId="21" fillId="0" borderId="0" xfId="0" applyFont="1"/>
    <xf numFmtId="165" fontId="5" fillId="0" borderId="0" xfId="0" applyNumberFormat="1" applyFont="1" applyAlignment="1" applyProtection="1">
      <alignment horizontal="left"/>
      <protection locked="0"/>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3" fillId="0" borderId="0" xfId="7" applyBorder="1" applyAlignment="1" applyProtection="1">
      <alignment horizontal="center"/>
    </xf>
    <xf numFmtId="0" fontId="23" fillId="0" borderId="0" xfId="8" applyFont="1" applyBorder="1" applyAlignment="1" applyProtection="1">
      <alignment horizontal="center"/>
    </xf>
    <xf numFmtId="0" fontId="22" fillId="0" borderId="0" xfId="8" applyBorder="1" applyAlignment="1">
      <alignment horizontal="center"/>
    </xf>
  </cellXfs>
  <cellStyles count="9">
    <cellStyle name="Hyperlink" xfId="1" builtinId="8"/>
    <cellStyle name="Hyperlink 2" xfId="7"/>
    <cellStyle name="Hyperlink 3" xfId="8"/>
    <cellStyle name="Normal" xfId="0" builtinId="0"/>
    <cellStyle name="Normal 2" xfId="2"/>
    <cellStyle name="Normal 2 2" xfId="3"/>
    <cellStyle name="Normal 2 2 2" xfId="5"/>
    <cellStyle name="Normal 4" xfId="4"/>
    <cellStyle name="Normal 4 2"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8323057932723"/>
          <c:y val="3.2697697306590015E-2"/>
          <c:w val="0.86534402883560302"/>
          <c:h val="0.86298076923076927"/>
        </c:manualLayout>
      </c:layout>
      <c:scatterChart>
        <c:scatterStyle val="lineMarker"/>
        <c:varyColors val="0"/>
        <c:ser>
          <c:idx val="0"/>
          <c:order val="0"/>
          <c:spPr>
            <a:ln w="19050">
              <a:solidFill>
                <a:schemeClr val="tx1"/>
              </a:solidFill>
            </a:ln>
          </c:spPr>
          <c:marker>
            <c:symbol val="none"/>
          </c:marker>
          <c:xVal>
            <c:numRef>
              <c:f>'Imp Units'!$V$25:$V$55</c:f>
              <c:numCache>
                <c:formatCode>General</c:formatCode>
                <c:ptCount val="31"/>
                <c:pt idx="0">
                  <c:v>6.1</c:v>
                </c:pt>
                <c:pt idx="1">
                  <c:v>6.8</c:v>
                </c:pt>
                <c:pt idx="2">
                  <c:v>7.45</c:v>
                </c:pt>
                <c:pt idx="3">
                  <c:v>9</c:v>
                </c:pt>
                <c:pt idx="4">
                  <c:v>10</c:v>
                </c:pt>
                <c:pt idx="5">
                  <c:v>11</c:v>
                </c:pt>
                <c:pt idx="6">
                  <c:v>12</c:v>
                </c:pt>
                <c:pt idx="7">
                  <c:v>13</c:v>
                </c:pt>
                <c:pt idx="8">
                  <c:v>14</c:v>
                </c:pt>
                <c:pt idx="9">
                  <c:v>15</c:v>
                </c:pt>
                <c:pt idx="10">
                  <c:v>16</c:v>
                </c:pt>
                <c:pt idx="11">
                  <c:v>17</c:v>
                </c:pt>
                <c:pt idx="12">
                  <c:v>18</c:v>
                </c:pt>
                <c:pt idx="13">
                  <c:v>19</c:v>
                </c:pt>
                <c:pt idx="14">
                  <c:v>20</c:v>
                </c:pt>
                <c:pt idx="15">
                  <c:v>24</c:v>
                </c:pt>
                <c:pt idx="16">
                  <c:v>28</c:v>
                </c:pt>
                <c:pt idx="17">
                  <c:v>32</c:v>
                </c:pt>
                <c:pt idx="18">
                  <c:v>36</c:v>
                </c:pt>
                <c:pt idx="19">
                  <c:v>40</c:v>
                </c:pt>
                <c:pt idx="20">
                  <c:v>44</c:v>
                </c:pt>
                <c:pt idx="21">
                  <c:v>48</c:v>
                </c:pt>
                <c:pt idx="22">
                  <c:v>52</c:v>
                </c:pt>
                <c:pt idx="23">
                  <c:v>56</c:v>
                </c:pt>
                <c:pt idx="24">
                  <c:v>60</c:v>
                </c:pt>
                <c:pt idx="25">
                  <c:v>64</c:v>
                </c:pt>
                <c:pt idx="26">
                  <c:v>68</c:v>
                </c:pt>
                <c:pt idx="27">
                  <c:v>72</c:v>
                </c:pt>
                <c:pt idx="28">
                  <c:v>76</c:v>
                </c:pt>
                <c:pt idx="29">
                  <c:v>80</c:v>
                </c:pt>
                <c:pt idx="30">
                  <c:v>84</c:v>
                </c:pt>
              </c:numCache>
            </c:numRef>
          </c:xVal>
          <c:yVal>
            <c:numRef>
              <c:f>'Imp Units'!$Z$25:$Z$55</c:f>
              <c:numCache>
                <c:formatCode>0.000</c:formatCode>
                <c:ptCount val="31"/>
                <c:pt idx="0">
                  <c:v>8.1412240402812877E-2</c:v>
                </c:pt>
                <c:pt idx="1">
                  <c:v>7.504217242086525E-2</c:v>
                </c:pt>
                <c:pt idx="2">
                  <c:v>7.0076092634908591E-2</c:v>
                </c:pt>
                <c:pt idx="3">
                  <c:v>6.0814228354640579E-2</c:v>
                </c:pt>
                <c:pt idx="4">
                  <c:v>5.6193629357229949E-2</c:v>
                </c:pt>
                <c:pt idx="5">
                  <c:v>5.2316968240069768E-2</c:v>
                </c:pt>
                <c:pt idx="6">
                  <c:v>4.9011855912710574E-2</c:v>
                </c:pt>
                <c:pt idx="7">
                  <c:v>4.6156149183741349E-2</c:v>
                </c:pt>
                <c:pt idx="8">
                  <c:v>4.3660736343184549E-2</c:v>
                </c:pt>
                <c:pt idx="9">
                  <c:v>4.1458982407991736E-2</c:v>
                </c:pt>
                <c:pt idx="10">
                  <c:v>3.9500000000000007E-2</c:v>
                </c:pt>
                <c:pt idx="11">
                  <c:v>3.7744214495210704E-2</c:v>
                </c:pt>
                <c:pt idx="12">
                  <c:v>3.6160356526369411E-2</c:v>
                </c:pt>
                <c:pt idx="13">
                  <c:v>3.472337110830688E-2</c:v>
                </c:pt>
                <c:pt idx="14">
                  <c:v>3.3412931924721827E-2</c:v>
                </c:pt>
                <c:pt idx="15">
                  <c:v>2.9142623885441799E-2</c:v>
                </c:pt>
                <c:pt idx="16">
                  <c:v>2.5960829152786472E-2</c:v>
                </c:pt>
                <c:pt idx="17">
                  <c:v>2.3486840521303742E-2</c:v>
                </c:pt>
                <c:pt idx="18">
                  <c:v>2.1501076631096783E-2</c:v>
                </c:pt>
                <c:pt idx="19">
                  <c:v>1.9867448188990378E-2</c:v>
                </c:pt>
                <c:pt idx="20">
                  <c:v>1.8496841506837291E-2</c:v>
                </c:pt>
                <c:pt idx="21">
                  <c:v>1.7328307837207811E-2</c:v>
                </c:pt>
                <c:pt idx="22">
                  <c:v>1.6318663040640717E-2</c:v>
                </c:pt>
                <c:pt idx="23">
                  <c:v>1.5436401369931862E-2</c:v>
                </c:pt>
                <c:pt idx="24">
                  <c:v>1.4657963800892375E-2</c:v>
                </c:pt>
                <c:pt idx="25">
                  <c:v>1.3965358928434321E-2</c:v>
                </c:pt>
                <c:pt idx="26">
                  <c:v>1.3344595010061532E-2</c:v>
                </c:pt>
                <c:pt idx="27">
                  <c:v>1.2784616654959519E-2</c:v>
                </c:pt>
                <c:pt idx="28">
                  <c:v>1.2276565588170418E-2</c:v>
                </c:pt>
                <c:pt idx="29">
                  <c:v>1.1813255371647647E-2</c:v>
                </c:pt>
                <c:pt idx="30">
                  <c:v>1.1388790867560583E-2</c:v>
                </c:pt>
              </c:numCache>
            </c:numRef>
          </c:yVal>
          <c:smooth val="0"/>
          <c:extLst>
            <c:ext xmlns:c16="http://schemas.microsoft.com/office/drawing/2014/chart" uri="{C3380CC4-5D6E-409C-BE32-E72D297353CC}">
              <c16:uniqueId val="{00000000-3378-4C5B-8EA5-E8CEFB472BED}"/>
            </c:ext>
          </c:extLst>
        </c:ser>
        <c:ser>
          <c:idx val="1"/>
          <c:order val="1"/>
          <c:spPr>
            <a:ln w="19050">
              <a:solidFill>
                <a:schemeClr val="tx1"/>
              </a:solidFill>
            </a:ln>
          </c:spPr>
          <c:marker>
            <c:symbol val="none"/>
          </c:marker>
          <c:xVal>
            <c:numRef>
              <c:f>'Imp Units'!$V$25:$V$55</c:f>
              <c:numCache>
                <c:formatCode>General</c:formatCode>
                <c:ptCount val="31"/>
                <c:pt idx="0">
                  <c:v>6.1</c:v>
                </c:pt>
                <c:pt idx="1">
                  <c:v>6.8</c:v>
                </c:pt>
                <c:pt idx="2">
                  <c:v>7.45</c:v>
                </c:pt>
                <c:pt idx="3">
                  <c:v>9</c:v>
                </c:pt>
                <c:pt idx="4">
                  <c:v>10</c:v>
                </c:pt>
                <c:pt idx="5">
                  <c:v>11</c:v>
                </c:pt>
                <c:pt idx="6">
                  <c:v>12</c:v>
                </c:pt>
                <c:pt idx="7">
                  <c:v>13</c:v>
                </c:pt>
                <c:pt idx="8">
                  <c:v>14</c:v>
                </c:pt>
                <c:pt idx="9">
                  <c:v>15</c:v>
                </c:pt>
                <c:pt idx="10">
                  <c:v>16</c:v>
                </c:pt>
                <c:pt idx="11">
                  <c:v>17</c:v>
                </c:pt>
                <c:pt idx="12">
                  <c:v>18</c:v>
                </c:pt>
                <c:pt idx="13">
                  <c:v>19</c:v>
                </c:pt>
                <c:pt idx="14">
                  <c:v>20</c:v>
                </c:pt>
                <c:pt idx="15">
                  <c:v>24</c:v>
                </c:pt>
                <c:pt idx="16">
                  <c:v>28</c:v>
                </c:pt>
                <c:pt idx="17">
                  <c:v>32</c:v>
                </c:pt>
                <c:pt idx="18">
                  <c:v>36</c:v>
                </c:pt>
                <c:pt idx="19">
                  <c:v>40</c:v>
                </c:pt>
                <c:pt idx="20">
                  <c:v>44</c:v>
                </c:pt>
                <c:pt idx="21">
                  <c:v>48</c:v>
                </c:pt>
                <c:pt idx="22">
                  <c:v>52</c:v>
                </c:pt>
                <c:pt idx="23">
                  <c:v>56</c:v>
                </c:pt>
                <c:pt idx="24">
                  <c:v>60</c:v>
                </c:pt>
                <c:pt idx="25">
                  <c:v>64</c:v>
                </c:pt>
                <c:pt idx="26">
                  <c:v>68</c:v>
                </c:pt>
                <c:pt idx="27">
                  <c:v>72</c:v>
                </c:pt>
                <c:pt idx="28">
                  <c:v>76</c:v>
                </c:pt>
                <c:pt idx="29">
                  <c:v>80</c:v>
                </c:pt>
                <c:pt idx="30">
                  <c:v>84</c:v>
                </c:pt>
              </c:numCache>
            </c:numRef>
          </c:xVal>
          <c:yVal>
            <c:numRef>
              <c:f>'Imp Units'!$AA$25:$AA$55</c:f>
              <c:numCache>
                <c:formatCode>0.000</c:formatCode>
                <c:ptCount val="31"/>
                <c:pt idx="1">
                  <c:v>8.1216528379544031E-2</c:v>
                </c:pt>
                <c:pt idx="2">
                  <c:v>7.5841847092211201E-2</c:v>
                </c:pt>
                <c:pt idx="3">
                  <c:v>6.5817930687617335E-2</c:v>
                </c:pt>
                <c:pt idx="4">
                  <c:v>6.0817155823331151E-2</c:v>
                </c:pt>
                <c:pt idx="5">
                  <c:v>5.6621528918050196E-2</c:v>
                </c:pt>
                <c:pt idx="6">
                  <c:v>5.3044476968819677E-2</c:v>
                </c:pt>
                <c:pt idx="7">
                  <c:v>4.9953807027973238E-2</c:v>
                </c:pt>
                <c:pt idx="8">
                  <c:v>4.7253075409395939E-2</c:v>
                </c:pt>
                <c:pt idx="9">
                  <c:v>4.4870164504851824E-2</c:v>
                </c:pt>
                <c:pt idx="10">
                  <c:v>4.275000000000001E-2</c:v>
                </c:pt>
                <c:pt idx="11">
                  <c:v>4.0849751130892599E-2</c:v>
                </c:pt>
                <c:pt idx="12">
                  <c:v>3.9135575734235248E-2</c:v>
                </c:pt>
                <c:pt idx="13">
                  <c:v>3.75803573387372E-2</c:v>
                </c:pt>
                <c:pt idx="14">
                  <c:v>3.6162097209667295E-2</c:v>
                </c:pt>
                <c:pt idx="15">
                  <c:v>3.1540434711459162E-2</c:v>
                </c:pt>
                <c:pt idx="16">
                  <c:v>2.8096846741306882E-2</c:v>
                </c:pt>
                <c:pt idx="17">
                  <c:v>2.5419302083183166E-2</c:v>
                </c:pt>
                <c:pt idx="18">
                  <c:v>2.3270152556440191E-2</c:v>
                </c:pt>
                <c:pt idx="19">
                  <c:v>2.1502111647578197E-2</c:v>
                </c:pt>
                <c:pt idx="20">
                  <c:v>2.0018733529551754E-2</c:v>
                </c:pt>
                <c:pt idx="21">
                  <c:v>1.8754054684573012E-2</c:v>
                </c:pt>
                <c:pt idx="22">
                  <c:v>1.7661337847782045E-2</c:v>
                </c:pt>
                <c:pt idx="23">
                  <c:v>1.6706485026951573E-2</c:v>
                </c:pt>
                <c:pt idx="24">
                  <c:v>1.5863998797168332E-2</c:v>
                </c:pt>
                <c:pt idx="25">
                  <c:v>1.5114407447862462E-2</c:v>
                </c:pt>
                <c:pt idx="26">
                  <c:v>1.4442568017218495E-2</c:v>
                </c:pt>
                <c:pt idx="27">
                  <c:v>1.3836515493658722E-2</c:v>
                </c:pt>
                <c:pt idx="28">
                  <c:v>1.3286662756817353E-2</c:v>
                </c:pt>
                <c:pt idx="29">
                  <c:v>1.278523207944144E-2</c:v>
                </c:pt>
                <c:pt idx="30">
                  <c:v>1.2325843280714302E-2</c:v>
                </c:pt>
              </c:numCache>
            </c:numRef>
          </c:yVal>
          <c:smooth val="0"/>
          <c:extLst>
            <c:ext xmlns:c16="http://schemas.microsoft.com/office/drawing/2014/chart" uri="{C3380CC4-5D6E-409C-BE32-E72D297353CC}">
              <c16:uniqueId val="{00000001-3378-4C5B-8EA5-E8CEFB472BED}"/>
            </c:ext>
          </c:extLst>
        </c:ser>
        <c:ser>
          <c:idx val="2"/>
          <c:order val="2"/>
          <c:spPr>
            <a:ln w="19050">
              <a:solidFill>
                <a:srgbClr val="000000"/>
              </a:solidFill>
            </a:ln>
          </c:spPr>
          <c:marker>
            <c:symbol val="none"/>
          </c:marker>
          <c:xVal>
            <c:numRef>
              <c:f>'Imp Units'!$V$25:$V$55</c:f>
              <c:numCache>
                <c:formatCode>General</c:formatCode>
                <c:ptCount val="31"/>
                <c:pt idx="0">
                  <c:v>6.1</c:v>
                </c:pt>
                <c:pt idx="1">
                  <c:v>6.8</c:v>
                </c:pt>
                <c:pt idx="2">
                  <c:v>7.45</c:v>
                </c:pt>
                <c:pt idx="3">
                  <c:v>9</c:v>
                </c:pt>
                <c:pt idx="4">
                  <c:v>10</c:v>
                </c:pt>
                <c:pt idx="5">
                  <c:v>11</c:v>
                </c:pt>
                <c:pt idx="6">
                  <c:v>12</c:v>
                </c:pt>
                <c:pt idx="7">
                  <c:v>13</c:v>
                </c:pt>
                <c:pt idx="8">
                  <c:v>14</c:v>
                </c:pt>
                <c:pt idx="9">
                  <c:v>15</c:v>
                </c:pt>
                <c:pt idx="10">
                  <c:v>16</c:v>
                </c:pt>
                <c:pt idx="11">
                  <c:v>17</c:v>
                </c:pt>
                <c:pt idx="12">
                  <c:v>18</c:v>
                </c:pt>
                <c:pt idx="13">
                  <c:v>19</c:v>
                </c:pt>
                <c:pt idx="14">
                  <c:v>20</c:v>
                </c:pt>
                <c:pt idx="15">
                  <c:v>24</c:v>
                </c:pt>
                <c:pt idx="16">
                  <c:v>28</c:v>
                </c:pt>
                <c:pt idx="17">
                  <c:v>32</c:v>
                </c:pt>
                <c:pt idx="18">
                  <c:v>36</c:v>
                </c:pt>
                <c:pt idx="19">
                  <c:v>40</c:v>
                </c:pt>
                <c:pt idx="20">
                  <c:v>44</c:v>
                </c:pt>
                <c:pt idx="21">
                  <c:v>48</c:v>
                </c:pt>
                <c:pt idx="22">
                  <c:v>52</c:v>
                </c:pt>
                <c:pt idx="23">
                  <c:v>56</c:v>
                </c:pt>
                <c:pt idx="24">
                  <c:v>60</c:v>
                </c:pt>
                <c:pt idx="25">
                  <c:v>64</c:v>
                </c:pt>
                <c:pt idx="26">
                  <c:v>68</c:v>
                </c:pt>
                <c:pt idx="27">
                  <c:v>72</c:v>
                </c:pt>
                <c:pt idx="28">
                  <c:v>76</c:v>
                </c:pt>
                <c:pt idx="29">
                  <c:v>80</c:v>
                </c:pt>
                <c:pt idx="30">
                  <c:v>84</c:v>
                </c:pt>
              </c:numCache>
            </c:numRef>
          </c:xVal>
          <c:yVal>
            <c:numRef>
              <c:f>'Imp Units'!$AB$25:$AB$55</c:f>
              <c:numCache>
                <c:formatCode>0.000</c:formatCode>
                <c:ptCount val="31"/>
                <c:pt idx="2">
                  <c:v>8.1164081975875144E-2</c:v>
                </c:pt>
                <c:pt idx="3">
                  <c:v>7.0436732841134345E-2</c:v>
                </c:pt>
                <c:pt idx="4">
                  <c:v>6.5085026407424557E-2</c:v>
                </c:pt>
                <c:pt idx="5">
                  <c:v>6.0594969543878274E-2</c:v>
                </c:pt>
                <c:pt idx="6">
                  <c:v>5.6766896405228064E-2</c:v>
                </c:pt>
                <c:pt idx="7">
                  <c:v>5.3459337345725735E-2</c:v>
                </c:pt>
                <c:pt idx="8">
                  <c:v>5.0569080701283367E-2</c:v>
                </c:pt>
                <c:pt idx="9">
                  <c:v>4.8018947978876507E-2</c:v>
                </c:pt>
                <c:pt idx="10">
                  <c:v>4.5750000000000006E-2</c:v>
                </c:pt>
                <c:pt idx="11">
                  <c:v>4.3716400333060498E-2</c:v>
                </c:pt>
                <c:pt idx="12">
                  <c:v>4.1881931926111407E-2</c:v>
                </c:pt>
                <c:pt idx="13">
                  <c:v>4.0217575397595948E-2</c:v>
                </c:pt>
                <c:pt idx="14">
                  <c:v>3.8699788241924646E-2</c:v>
                </c:pt>
                <c:pt idx="15">
                  <c:v>3.3753798550859804E-2</c:v>
                </c:pt>
                <c:pt idx="16">
                  <c:v>3.0068555284556483E-2</c:v>
                </c:pt>
                <c:pt idx="17">
                  <c:v>2.7203112755687243E-2</c:v>
                </c:pt>
                <c:pt idx="18">
                  <c:v>2.490314571829564E-2</c:v>
                </c:pt>
                <c:pt idx="19">
                  <c:v>2.3011031763197715E-2</c:v>
                </c:pt>
                <c:pt idx="20">
                  <c:v>2.1423556935134331E-2</c:v>
                </c:pt>
                <c:pt idx="21">
                  <c:v>2.0070128697525502E-2</c:v>
                </c:pt>
                <c:pt idx="22">
                  <c:v>1.8900729977450959E-2</c:v>
                </c:pt>
                <c:pt idx="23">
                  <c:v>1.7878869941123612E-2</c:v>
                </c:pt>
                <c:pt idx="24">
                  <c:v>1.6977261870653827E-2</c:v>
                </c:pt>
                <c:pt idx="25">
                  <c:v>1.6175067619642283E-2</c:v>
                </c:pt>
                <c:pt idx="26">
                  <c:v>1.5456081562286459E-2</c:v>
                </c:pt>
                <c:pt idx="27">
                  <c:v>1.4807499037073367E-2</c:v>
                </c:pt>
                <c:pt idx="28">
                  <c:v>1.4219060143260675E-2</c:v>
                </c:pt>
                <c:pt idx="29">
                  <c:v>1.3682441348174172E-2</c:v>
                </c:pt>
                <c:pt idx="30">
                  <c:v>1.3190814739010041E-2</c:v>
                </c:pt>
              </c:numCache>
            </c:numRef>
          </c:yVal>
          <c:smooth val="0"/>
          <c:extLst>
            <c:ext xmlns:c16="http://schemas.microsoft.com/office/drawing/2014/chart" uri="{C3380CC4-5D6E-409C-BE32-E72D297353CC}">
              <c16:uniqueId val="{00000002-3378-4C5B-8EA5-E8CEFB472BED}"/>
            </c:ext>
          </c:extLst>
        </c:ser>
        <c:ser>
          <c:idx val="3"/>
          <c:order val="3"/>
          <c:tx>
            <c:v>Horizontal</c:v>
          </c:tx>
          <c:spPr>
            <a:ln w="25400">
              <a:solidFill>
                <a:srgbClr val="000000"/>
              </a:solidFill>
              <a:prstDash val="solid"/>
            </a:ln>
          </c:spPr>
          <c:marker>
            <c:symbol val="none"/>
          </c:marker>
          <c:xVal>
            <c:numRef>
              <c:f>'Imp Units'!$AA$14:$AB$14</c:f>
              <c:numCache>
                <c:formatCode>General</c:formatCode>
                <c:ptCount val="2"/>
                <c:pt idx="0">
                  <c:v>0</c:v>
                </c:pt>
                <c:pt idx="1">
                  <c:v>7.2</c:v>
                </c:pt>
              </c:numCache>
            </c:numRef>
          </c:xVal>
          <c:yVal>
            <c:numRef>
              <c:f>'Imp Units'!$AA$15:$AB$15</c:f>
              <c:numCache>
                <c:formatCode>General</c:formatCode>
                <c:ptCount val="2"/>
                <c:pt idx="0">
                  <c:v>8.1500000000000003E-2</c:v>
                </c:pt>
                <c:pt idx="1">
                  <c:v>8.1500000000000003E-2</c:v>
                </c:pt>
              </c:numCache>
            </c:numRef>
          </c:yVal>
          <c:smooth val="1"/>
          <c:extLst>
            <c:ext xmlns:c16="http://schemas.microsoft.com/office/drawing/2014/chart" uri="{C3380CC4-5D6E-409C-BE32-E72D297353CC}">
              <c16:uniqueId val="{00000003-3378-4C5B-8EA5-E8CEFB472BED}"/>
            </c:ext>
          </c:extLst>
        </c:ser>
        <c:ser>
          <c:idx val="4"/>
          <c:order val="4"/>
          <c:tx>
            <c:v>hor</c:v>
          </c:tx>
          <c:spPr>
            <a:ln w="25400">
              <a:solidFill>
                <a:srgbClr val="FF0000"/>
              </a:solidFill>
              <a:prstDash val="solid"/>
            </a:ln>
          </c:spPr>
          <c:marker>
            <c:symbol val="circle"/>
            <c:size val="4"/>
            <c:spPr>
              <a:solidFill>
                <a:srgbClr val="FFFFFF"/>
              </a:solidFill>
              <a:ln>
                <a:solidFill>
                  <a:srgbClr val="FF0000"/>
                </a:solidFill>
                <a:prstDash val="solid"/>
              </a:ln>
            </c:spPr>
          </c:marker>
          <c:xVal>
            <c:numRef>
              <c:f>'Imp Units'!$W$14:$W$15</c:f>
              <c:numCache>
                <c:formatCode>0.00</c:formatCode>
                <c:ptCount val="2"/>
                <c:pt idx="0" formatCode="General">
                  <c:v>0</c:v>
                </c:pt>
                <c:pt idx="1">
                  <c:v>13.75</c:v>
                </c:pt>
              </c:numCache>
            </c:numRef>
          </c:xVal>
          <c:yVal>
            <c:numRef>
              <c:f>'Imp Units'!$X$14:$X$15</c:f>
              <c:numCache>
                <c:formatCode>0.000</c:formatCode>
                <c:ptCount val="2"/>
                <c:pt idx="0">
                  <c:v>4.7895982056012143E-2</c:v>
                </c:pt>
                <c:pt idx="1">
                  <c:v>4.7895982056012143E-2</c:v>
                </c:pt>
              </c:numCache>
            </c:numRef>
          </c:yVal>
          <c:smooth val="1"/>
          <c:extLst>
            <c:ext xmlns:c16="http://schemas.microsoft.com/office/drawing/2014/chart" uri="{C3380CC4-5D6E-409C-BE32-E72D297353CC}">
              <c16:uniqueId val="{00000004-3378-4C5B-8EA5-E8CEFB472BED}"/>
            </c:ext>
          </c:extLst>
        </c:ser>
        <c:ser>
          <c:idx val="5"/>
          <c:order val="5"/>
          <c:tx>
            <c:v>vert</c:v>
          </c:tx>
          <c:spPr>
            <a:ln w="25400">
              <a:solidFill>
                <a:srgbClr val="FF0000"/>
              </a:solidFill>
              <a:prstDash val="solid"/>
            </a:ln>
          </c:spPr>
          <c:marker>
            <c:symbol val="circle"/>
            <c:size val="4"/>
            <c:spPr>
              <a:solidFill>
                <a:srgbClr val="FFFFFF"/>
              </a:solidFill>
              <a:ln>
                <a:solidFill>
                  <a:srgbClr val="FF0000"/>
                </a:solidFill>
                <a:prstDash val="solid"/>
              </a:ln>
            </c:spPr>
          </c:marker>
          <c:xVal>
            <c:numRef>
              <c:f>'Imp Units'!$W$16:$W$17</c:f>
              <c:numCache>
                <c:formatCode>0.00</c:formatCode>
                <c:ptCount val="2"/>
                <c:pt idx="0">
                  <c:v>13.75</c:v>
                </c:pt>
                <c:pt idx="1">
                  <c:v>13.75</c:v>
                </c:pt>
              </c:numCache>
            </c:numRef>
          </c:xVal>
          <c:yVal>
            <c:numRef>
              <c:f>'Imp Units'!$X$16:$X$17</c:f>
              <c:numCache>
                <c:formatCode>0.000</c:formatCode>
                <c:ptCount val="2"/>
                <c:pt idx="0" formatCode="General">
                  <c:v>0</c:v>
                </c:pt>
                <c:pt idx="1">
                  <c:v>4.7895982056012143E-2</c:v>
                </c:pt>
              </c:numCache>
            </c:numRef>
          </c:yVal>
          <c:smooth val="1"/>
          <c:extLst>
            <c:ext xmlns:c16="http://schemas.microsoft.com/office/drawing/2014/chart" uri="{C3380CC4-5D6E-409C-BE32-E72D297353CC}">
              <c16:uniqueId val="{00000005-3378-4C5B-8EA5-E8CEFB472BED}"/>
            </c:ext>
          </c:extLst>
        </c:ser>
        <c:dLbls>
          <c:showLegendKey val="0"/>
          <c:showVal val="0"/>
          <c:showCatName val="0"/>
          <c:showSerName val="0"/>
          <c:showPercent val="0"/>
          <c:showBubbleSize val="0"/>
        </c:dLbls>
        <c:axId val="495072920"/>
        <c:axId val="495068216"/>
      </c:scatterChart>
      <c:valAx>
        <c:axId val="495072920"/>
        <c:scaling>
          <c:orientation val="minMax"/>
          <c:max val="80"/>
          <c:min val="0"/>
        </c:scaling>
        <c:delete val="0"/>
        <c:axPos val="b"/>
        <c:majorGridlines>
          <c:spPr>
            <a:ln w="3175">
              <a:solidFill>
                <a:srgbClr val="000000"/>
              </a:solidFill>
              <a:prstDash val="solid"/>
            </a:ln>
          </c:spPr>
        </c:majorGridlines>
        <c:minorGridlines>
          <c:spPr>
            <a:ln w="3175">
              <a:pattFill prst="pct50">
                <a:fgClr>
                  <a:srgbClr val="C0C0C0"/>
                </a:fgClr>
                <a:bgClr>
                  <a:srgbClr val="FFFFFF"/>
                </a:bgClr>
              </a:pattFill>
              <a:prstDash val="solid"/>
            </a:ln>
          </c:spPr>
        </c:min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5068216"/>
        <c:crosses val="autoZero"/>
        <c:crossBetween val="midCat"/>
      </c:valAx>
      <c:valAx>
        <c:axId val="495068216"/>
        <c:scaling>
          <c:orientation val="minMax"/>
          <c:max val="0.09"/>
          <c:min val="0"/>
        </c:scaling>
        <c:delete val="0"/>
        <c:axPos val="l"/>
        <c:majorGridlines>
          <c:spPr>
            <a:ln w="3175">
              <a:solidFill>
                <a:srgbClr val="000000"/>
              </a:solidFill>
              <a:prstDash val="solid"/>
            </a:ln>
          </c:spPr>
        </c:majorGridlines>
        <c:minorGridlines>
          <c:spPr>
            <a:ln w="3175">
              <a:pattFill prst="pct50">
                <a:fgClr>
                  <a:srgbClr val="C0C0C0"/>
                </a:fgClr>
                <a:bgClr>
                  <a:srgbClr val="FFFFFF"/>
                </a:bgClr>
              </a:pattFill>
              <a:prstDash val="solid"/>
            </a:ln>
          </c:spPr>
        </c:minorGridlines>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5072920"/>
        <c:crosses val="autoZero"/>
        <c:crossBetween val="midCat"/>
        <c:majorUnit val="0.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2.gif"/><Relationship Id="rId2" Type="http://schemas.openxmlformats.org/officeDocument/2006/relationships/chart" Target="../charts/chart1.xml"/><Relationship Id="rId1" Type="http://schemas.openxmlformats.org/officeDocument/2006/relationships/image" Target="../media/image6.emf"/><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54</xdr:row>
      <xdr:rowOff>0</xdr:rowOff>
    </xdr:from>
    <xdr:to>
      <xdr:col>6</xdr:col>
      <xdr:colOff>9525</xdr:colOff>
      <xdr:row>55</xdr:row>
      <xdr:rowOff>50345</xdr:rowOff>
    </xdr:to>
    <xdr:pic>
      <xdr:nvPicPr>
        <xdr:cNvPr id="3161" name="Eqp 6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29150" y="8648700"/>
          <a:ext cx="95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365079</xdr:colOff>
      <xdr:row>20</xdr:row>
      <xdr:rowOff>43543</xdr:rowOff>
    </xdr:from>
    <xdr:to>
      <xdr:col>8</xdr:col>
      <xdr:colOff>536718</xdr:colOff>
      <xdr:row>43</xdr:row>
      <xdr:rowOff>12763</xdr:rowOff>
    </xdr:to>
    <xdr:graphicFrame macro="">
      <xdr:nvGraphicFramePr>
        <xdr:cNvPr id="3166"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580046</xdr:colOff>
      <xdr:row>31</xdr:row>
      <xdr:rowOff>78673</xdr:rowOff>
    </xdr:from>
    <xdr:to>
      <xdr:col>6</xdr:col>
      <xdr:colOff>121495</xdr:colOff>
      <xdr:row>34</xdr:row>
      <xdr:rowOff>101733</xdr:rowOff>
    </xdr:to>
    <xdr:grpSp>
      <xdr:nvGrpSpPr>
        <xdr:cNvPr id="3167" name="Group 56"/>
        <xdr:cNvGrpSpPr>
          <a:grpSpLocks/>
        </xdr:cNvGrpSpPr>
      </xdr:nvGrpSpPr>
      <xdr:grpSpPr bwMode="auto">
        <a:xfrm>
          <a:off x="2441503" y="5488873"/>
          <a:ext cx="1402906" cy="545574"/>
          <a:chOff x="235" y="583"/>
          <a:chExt cx="141" cy="57"/>
        </a:xfrm>
      </xdr:grpSpPr>
      <xdr:sp macro="" textlink="">
        <xdr:nvSpPr>
          <xdr:cNvPr id="3121" name="Text Box 49"/>
          <xdr:cNvSpPr txBox="1">
            <a:spLocks noChangeArrowheads="1"/>
          </xdr:cNvSpPr>
        </xdr:nvSpPr>
        <xdr:spPr bwMode="auto">
          <a:xfrm>
            <a:off x="276" y="583"/>
            <a:ext cx="100" cy="51"/>
          </a:xfrm>
          <a:prstGeom prst="rect">
            <a:avLst/>
          </a:prstGeom>
          <a:noFill/>
          <a:ln w="9525">
            <a:noFill/>
            <a:miter lim="800000"/>
            <a:headEnd/>
            <a:tailEnd/>
          </a:ln>
        </xdr:spPr>
        <xdr:txBody>
          <a:bodyPr vertOverflow="clip" wrap="square" lIns="27432" tIns="22860" rIns="0" bIns="0" anchor="t" upright="1"/>
          <a:lstStyle/>
          <a:p>
            <a:pPr algn="l" rtl="0">
              <a:defRPr sz="1000"/>
            </a:pPr>
            <a:r>
              <a:rPr lang="en-CA" sz="800" b="1" i="0" strike="noStrike">
                <a:solidFill>
                  <a:srgbClr val="000000"/>
                </a:solidFill>
                <a:latin typeface="Arial"/>
                <a:cs typeface="Arial"/>
              </a:rPr>
              <a:t>NO EDGE FREE</a:t>
            </a:r>
          </a:p>
          <a:p>
            <a:pPr algn="l" rtl="0">
              <a:defRPr sz="1000"/>
            </a:pPr>
            <a:r>
              <a:rPr lang="en-CA" sz="800" b="1" i="0" strike="noStrike">
                <a:solidFill>
                  <a:srgbClr val="000000"/>
                </a:solidFill>
                <a:latin typeface="Arial"/>
                <a:cs typeface="Arial"/>
              </a:rPr>
              <a:t>ONE EDGE FREE</a:t>
            </a:r>
          </a:p>
          <a:p>
            <a:pPr algn="l" rtl="0">
              <a:defRPr sz="1000"/>
            </a:pPr>
            <a:r>
              <a:rPr lang="en-CA" sz="800" b="1" i="0" strike="noStrike">
                <a:solidFill>
                  <a:srgbClr val="000000"/>
                </a:solidFill>
                <a:latin typeface="Arial"/>
                <a:cs typeface="Arial"/>
              </a:rPr>
              <a:t>2 EDGES FREE</a:t>
            </a:r>
          </a:p>
        </xdr:txBody>
      </xdr:sp>
      <xdr:sp macro="" textlink="">
        <xdr:nvSpPr>
          <xdr:cNvPr id="3169" name="Line 50"/>
          <xdr:cNvSpPr>
            <a:spLocks noChangeShapeType="1"/>
          </xdr:cNvSpPr>
        </xdr:nvSpPr>
        <xdr:spPr bwMode="auto">
          <a:xfrm flipH="1">
            <a:off x="247" y="622"/>
            <a:ext cx="29" cy="18"/>
          </a:xfrm>
          <a:prstGeom prst="line">
            <a:avLst/>
          </a:prstGeom>
          <a:noFill/>
          <a:ln w="9525">
            <a:solidFill>
              <a:srgbClr val="000000"/>
            </a:solidFill>
            <a:round/>
            <a:headEnd/>
            <a:tailEnd type="arrow" w="sm" len="med"/>
          </a:ln>
          <a:extLst>
            <a:ext uri="{909E8E84-426E-40DD-AFC4-6F175D3DCCD1}">
              <a14:hiddenFill xmlns:a14="http://schemas.microsoft.com/office/drawing/2010/main">
                <a:noFill/>
              </a14:hiddenFill>
            </a:ext>
          </a:extLst>
        </xdr:spPr>
      </xdr:sp>
      <xdr:sp macro="" textlink="">
        <xdr:nvSpPr>
          <xdr:cNvPr id="3170" name="Line 51"/>
          <xdr:cNvSpPr>
            <a:spLocks noChangeShapeType="1"/>
          </xdr:cNvSpPr>
        </xdr:nvSpPr>
        <xdr:spPr bwMode="auto">
          <a:xfrm flipH="1">
            <a:off x="240" y="607"/>
            <a:ext cx="36" cy="18"/>
          </a:xfrm>
          <a:prstGeom prst="line">
            <a:avLst/>
          </a:prstGeom>
          <a:noFill/>
          <a:ln w="9525">
            <a:solidFill>
              <a:srgbClr val="000000"/>
            </a:solidFill>
            <a:round/>
            <a:headEnd/>
            <a:tailEnd type="arrow" w="sm" len="med"/>
          </a:ln>
          <a:extLst>
            <a:ext uri="{909E8E84-426E-40DD-AFC4-6F175D3DCCD1}">
              <a14:hiddenFill xmlns:a14="http://schemas.microsoft.com/office/drawing/2010/main">
                <a:noFill/>
              </a14:hiddenFill>
            </a:ext>
          </a:extLst>
        </xdr:spPr>
      </xdr:sp>
      <xdr:sp macro="" textlink="">
        <xdr:nvSpPr>
          <xdr:cNvPr id="3171" name="Line 52"/>
          <xdr:cNvSpPr>
            <a:spLocks noChangeShapeType="1"/>
          </xdr:cNvSpPr>
        </xdr:nvSpPr>
        <xdr:spPr bwMode="auto">
          <a:xfrm flipH="1">
            <a:off x="235" y="592"/>
            <a:ext cx="41" cy="18"/>
          </a:xfrm>
          <a:prstGeom prst="line">
            <a:avLst/>
          </a:prstGeom>
          <a:noFill/>
          <a:ln w="9525">
            <a:solidFill>
              <a:srgbClr val="000000"/>
            </a:solidFill>
            <a:round/>
            <a:headEnd/>
            <a:tailEnd type="arrow" w="sm" len="me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0</xdr:col>
          <xdr:colOff>583475</xdr:colOff>
          <xdr:row>29</xdr:row>
          <xdr:rowOff>82095</xdr:rowOff>
        </xdr:from>
        <xdr:to>
          <xdr:col>1</xdr:col>
          <xdr:colOff>527287</xdr:colOff>
          <xdr:row>31</xdr:row>
          <xdr:rowOff>101050</xdr:rowOff>
        </xdr:to>
        <xdr:sp macro="" textlink="">
          <xdr:nvSpPr>
            <xdr:cNvPr id="3119" name="Object 47" hidden="1">
              <a:extLst>
                <a:ext uri="{63B3BB69-23CF-44E3-9099-C40C66FF867C}">
                  <a14:compatExt spid="_x0000_s311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462790</xdr:colOff>
          <xdr:row>41</xdr:row>
          <xdr:rowOff>162206</xdr:rowOff>
        </xdr:from>
        <xdr:to>
          <xdr:col>5</xdr:col>
          <xdr:colOff>288251</xdr:colOff>
          <xdr:row>44</xdr:row>
          <xdr:rowOff>0</xdr:rowOff>
        </xdr:to>
        <xdr:sp macro="" textlink="">
          <xdr:nvSpPr>
            <xdr:cNvPr id="3127" name="Object 55" hidden="1">
              <a:extLst>
                <a:ext uri="{63B3BB69-23CF-44E3-9099-C40C66FF867C}">
                  <a14:compatExt spid="_x0000_s312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306617</xdr:colOff>
      <xdr:row>21</xdr:row>
      <xdr:rowOff>157530</xdr:rowOff>
    </xdr:from>
    <xdr:to>
      <xdr:col>8</xdr:col>
      <xdr:colOff>344146</xdr:colOff>
      <xdr:row>30</xdr:row>
      <xdr:rowOff>100501</xdr:rowOff>
    </xdr:to>
    <xdr:pic>
      <xdr:nvPicPr>
        <xdr:cNvPr id="16" name="Picture 15"/>
        <xdr:cNvPicPr/>
      </xdr:nvPicPr>
      <xdr:blipFill>
        <a:blip xmlns:r="http://schemas.openxmlformats.org/officeDocument/2006/relationships" r:embed="rId3"/>
        <a:stretch>
          <a:fillRect/>
        </a:stretch>
      </xdr:blipFill>
      <xdr:spPr>
        <a:xfrm>
          <a:off x="3423890" y="3939821"/>
          <a:ext cx="1907892" cy="1563953"/>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8" name="Group 17"/>
        <xdr:cNvGrpSpPr/>
      </xdr:nvGrpSpPr>
      <xdr:grpSpPr>
        <a:xfrm>
          <a:off x="40822" y="1260021"/>
          <a:ext cx="2507796" cy="626929"/>
          <a:chOff x="40822" y="1267641"/>
          <a:chExt cx="2570933" cy="630195"/>
        </a:xfrm>
      </xdr:grpSpPr>
      <xdr:pic>
        <xdr:nvPicPr>
          <xdr:cNvPr id="19" name="Picture 18">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0" name="Picture 19"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3.bin"/><Relationship Id="rId7" Type="http://schemas.openxmlformats.org/officeDocument/2006/relationships/image" Target="../media/image4.emf"/><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image" Target="../media/image5.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cols>
    <col min="1" max="1" width="8.6640625" customWidth="1"/>
  </cols>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84"/>
    <col min="3" max="3" width="10.6640625" style="84" bestFit="1" customWidth="1"/>
    <col min="4" max="11" width="9.109375" style="84"/>
    <col min="12" max="12" width="5.44140625" style="67" customWidth="1"/>
    <col min="13" max="17" width="5.33203125" style="73" customWidth="1"/>
    <col min="18" max="19" width="5.33203125" style="74" customWidth="1"/>
    <col min="20" max="25" width="9.109375" style="87"/>
    <col min="26" max="16384" width="9.109375" style="84"/>
  </cols>
  <sheetData>
    <row r="1" spans="1:25" s="67" customFormat="1" ht="13.8" x14ac:dyDescent="0.3">
      <c r="A1" s="63"/>
      <c r="B1" s="64" t="s">
        <v>24</v>
      </c>
      <c r="C1" s="65" t="s">
        <v>23</v>
      </c>
      <c r="D1" s="63"/>
      <c r="E1" s="63"/>
      <c r="F1" s="64" t="s">
        <v>25</v>
      </c>
      <c r="G1" s="66"/>
      <c r="H1" s="63"/>
      <c r="I1" s="63"/>
      <c r="J1" s="63"/>
      <c r="K1" s="63"/>
      <c r="M1" s="68"/>
      <c r="N1" s="68"/>
      <c r="O1" s="68"/>
      <c r="P1" s="68"/>
      <c r="Q1" s="68"/>
      <c r="R1" s="68"/>
      <c r="S1" s="68"/>
      <c r="T1" s="69"/>
      <c r="U1" s="69"/>
      <c r="V1" s="69"/>
      <c r="W1" s="70"/>
      <c r="X1" s="71"/>
      <c r="Y1" s="69"/>
    </row>
    <row r="2" spans="1:25" s="67" customFormat="1" ht="13.8" x14ac:dyDescent="0.3">
      <c r="A2" s="63"/>
      <c r="B2" s="64" t="s">
        <v>26</v>
      </c>
      <c r="C2" s="65" t="s">
        <v>27</v>
      </c>
      <c r="D2" s="63"/>
      <c r="E2" s="63"/>
      <c r="F2" s="64" t="s">
        <v>28</v>
      </c>
      <c r="G2" s="65"/>
      <c r="H2" s="63"/>
      <c r="I2" s="63"/>
      <c r="J2" s="63"/>
      <c r="K2" s="63"/>
      <c r="M2" s="68"/>
      <c r="N2" s="68"/>
      <c r="O2" s="68"/>
      <c r="P2" s="68"/>
      <c r="Q2" s="68"/>
      <c r="R2" s="68"/>
      <c r="S2" s="68"/>
      <c r="T2" s="69"/>
      <c r="U2" s="69"/>
      <c r="V2" s="69"/>
      <c r="W2" s="70"/>
      <c r="X2" s="71"/>
      <c r="Y2" s="69"/>
    </row>
    <row r="3" spans="1:25" s="67" customFormat="1" ht="13.8" x14ac:dyDescent="0.3">
      <c r="A3" s="63"/>
      <c r="B3" s="64" t="s">
        <v>1</v>
      </c>
      <c r="C3" s="72"/>
      <c r="D3" s="63"/>
      <c r="E3" s="63"/>
      <c r="F3" s="64" t="s">
        <v>0</v>
      </c>
      <c r="G3" s="65"/>
      <c r="H3" s="63"/>
      <c r="I3" s="63"/>
      <c r="J3" s="63"/>
      <c r="K3" s="63"/>
      <c r="M3" s="68"/>
      <c r="N3" s="68"/>
      <c r="O3" s="68"/>
      <c r="P3" s="68"/>
      <c r="Q3" s="68"/>
      <c r="R3" s="68"/>
      <c r="S3" s="68"/>
      <c r="T3" s="69"/>
      <c r="U3" s="69"/>
      <c r="V3" s="69"/>
      <c r="W3" s="70"/>
      <c r="X3" s="71"/>
      <c r="Y3" s="69"/>
    </row>
    <row r="4" spans="1:25" s="67" customFormat="1" ht="13.8" x14ac:dyDescent="0.3">
      <c r="A4" s="63"/>
      <c r="B4" s="64" t="s">
        <v>31</v>
      </c>
      <c r="C4" s="66"/>
      <c r="D4" s="63"/>
      <c r="E4" s="63"/>
      <c r="F4" s="64" t="s">
        <v>32</v>
      </c>
      <c r="G4" s="65" t="s">
        <v>33</v>
      </c>
      <c r="H4" s="63"/>
      <c r="I4" s="63"/>
      <c r="J4" s="63"/>
      <c r="K4" s="63"/>
      <c r="M4" s="68"/>
      <c r="N4" s="68"/>
      <c r="O4" s="68"/>
      <c r="P4" s="68"/>
      <c r="Q4" s="73"/>
      <c r="R4" s="74"/>
      <c r="S4" s="74"/>
      <c r="T4" s="69"/>
      <c r="U4" s="69"/>
      <c r="V4" s="69"/>
      <c r="W4" s="70"/>
      <c r="X4" s="71"/>
      <c r="Y4" s="69"/>
    </row>
    <row r="5" spans="1:25" s="67" customFormat="1" ht="13.8" x14ac:dyDescent="0.3">
      <c r="A5" s="63"/>
      <c r="B5" s="64" t="s">
        <v>34</v>
      </c>
      <c r="C5" s="66"/>
      <c r="D5" s="63"/>
      <c r="E5" s="64"/>
      <c r="F5" s="63"/>
      <c r="G5" s="63"/>
      <c r="H5" s="63"/>
      <c r="I5" s="63"/>
      <c r="J5" s="63"/>
      <c r="K5" s="63"/>
      <c r="M5" s="68"/>
      <c r="N5" s="68"/>
      <c r="O5" s="68"/>
      <c r="P5" s="68"/>
      <c r="Q5" s="73"/>
      <c r="R5" s="74"/>
      <c r="S5" s="74"/>
      <c r="T5" s="69"/>
      <c r="U5" s="69"/>
      <c r="V5" s="69"/>
      <c r="W5" s="70"/>
      <c r="X5" s="71"/>
      <c r="Y5" s="69"/>
    </row>
    <row r="6" spans="1:25" s="67" customFormat="1" ht="13.8" x14ac:dyDescent="0.3">
      <c r="A6" s="63"/>
      <c r="B6" s="63" t="s">
        <v>35</v>
      </c>
      <c r="C6" s="75"/>
      <c r="D6" s="63"/>
      <c r="E6" s="63"/>
      <c r="F6" s="63"/>
      <c r="G6" s="63"/>
      <c r="H6" s="63"/>
      <c r="I6" s="63"/>
      <c r="J6" s="63"/>
      <c r="K6" s="63"/>
      <c r="M6" s="68"/>
      <c r="N6" s="68"/>
      <c r="O6" s="68"/>
      <c r="P6" s="68"/>
      <c r="Q6" s="73"/>
      <c r="R6" s="74"/>
      <c r="S6" s="74"/>
      <c r="T6" s="69"/>
      <c r="U6" s="69"/>
      <c r="V6" s="69"/>
      <c r="W6" s="70"/>
      <c r="X6" s="71"/>
      <c r="Y6" s="69"/>
    </row>
    <row r="7" spans="1:25" s="67" customFormat="1" ht="13.8" x14ac:dyDescent="0.3">
      <c r="A7" s="63"/>
      <c r="B7" s="63"/>
      <c r="C7" s="63"/>
      <c r="D7" s="63"/>
      <c r="E7" s="63"/>
      <c r="F7" s="63"/>
      <c r="G7" s="63"/>
      <c r="H7" s="63"/>
      <c r="I7" s="63"/>
      <c r="J7" s="63"/>
      <c r="K7" s="63"/>
      <c r="M7" s="68"/>
      <c r="N7" s="68"/>
      <c r="O7" s="68"/>
      <c r="P7" s="68"/>
      <c r="Q7" s="73"/>
      <c r="R7" s="74"/>
      <c r="S7" s="74"/>
      <c r="T7" s="69"/>
      <c r="U7" s="69"/>
      <c r="V7" s="69"/>
      <c r="W7" s="70"/>
      <c r="X7" s="71"/>
      <c r="Y7" s="69"/>
    </row>
    <row r="8" spans="1:25" s="67" customFormat="1" ht="13.8" x14ac:dyDescent="0.3">
      <c r="A8" s="76"/>
      <c r="E8" s="77"/>
      <c r="F8" s="78"/>
      <c r="H8" s="79"/>
      <c r="I8" s="77"/>
      <c r="J8" s="80"/>
      <c r="K8" s="81"/>
      <c r="L8" s="82"/>
      <c r="M8" s="68"/>
      <c r="N8" s="68"/>
      <c r="O8" s="68"/>
      <c r="P8" s="68"/>
      <c r="Q8" s="73"/>
      <c r="R8" s="74"/>
      <c r="S8" s="74"/>
      <c r="T8" s="69"/>
      <c r="U8" s="69"/>
      <c r="V8" s="69"/>
      <c r="W8" s="69"/>
      <c r="X8" s="69"/>
      <c r="Y8" s="69"/>
    </row>
    <row r="9" spans="1:25" s="67" customFormat="1" ht="13.8" x14ac:dyDescent="0.3">
      <c r="E9" s="77"/>
      <c r="F9" s="79"/>
      <c r="H9" s="79"/>
      <c r="I9" s="77"/>
      <c r="J9" s="81"/>
      <c r="K9" s="81"/>
      <c r="L9" s="82"/>
      <c r="M9" s="68"/>
      <c r="N9" s="68"/>
      <c r="O9" s="68"/>
      <c r="P9" s="68"/>
      <c r="Q9" s="73"/>
      <c r="R9" s="74"/>
      <c r="S9" s="74"/>
      <c r="T9" s="69"/>
      <c r="U9" s="69"/>
      <c r="V9" s="69"/>
      <c r="W9" s="69"/>
      <c r="X9" s="69"/>
      <c r="Y9" s="69"/>
    </row>
    <row r="10" spans="1:25" s="67" customFormat="1" ht="13.8" x14ac:dyDescent="0.3">
      <c r="E10" s="77"/>
      <c r="F10" s="79"/>
      <c r="H10" s="79"/>
      <c r="I10" s="77"/>
      <c r="J10" s="78"/>
      <c r="K10" s="79"/>
      <c r="L10" s="82"/>
      <c r="M10" s="68"/>
      <c r="N10" s="68"/>
      <c r="O10" s="68"/>
      <c r="P10" s="68"/>
      <c r="Q10" s="73"/>
      <c r="R10" s="74"/>
      <c r="S10" s="74"/>
      <c r="T10" s="69"/>
      <c r="U10" s="69"/>
      <c r="V10" s="69"/>
      <c r="W10" s="69"/>
      <c r="X10" s="69"/>
      <c r="Y10" s="69"/>
    </row>
    <row r="11" spans="1:25" s="67" customFormat="1" ht="13.8" x14ac:dyDescent="0.3">
      <c r="E11" s="77"/>
      <c r="F11" s="79"/>
      <c r="I11" s="83"/>
      <c r="J11" s="78"/>
      <c r="M11" s="68"/>
      <c r="N11" s="68"/>
      <c r="O11" s="68"/>
      <c r="P11" s="68"/>
      <c r="Q11" s="68"/>
      <c r="R11" s="68"/>
      <c r="S11" s="68"/>
      <c r="T11" s="69"/>
      <c r="U11" s="69"/>
      <c r="V11" s="69"/>
      <c r="W11" s="69"/>
      <c r="X11" s="69"/>
      <c r="Y11" s="69"/>
    </row>
    <row r="12" spans="1:25" x14ac:dyDescent="0.3">
      <c r="C12" s="85" t="str">
        <f>G4</f>
        <v>IMPORTANT INFORMATION</v>
      </c>
      <c r="M12" s="68"/>
      <c r="N12" s="68"/>
      <c r="O12" s="68"/>
      <c r="P12" s="68"/>
      <c r="Q12" s="86"/>
      <c r="R12" s="86"/>
      <c r="S12" s="86"/>
    </row>
    <row r="13" spans="1:25" s="67" customFormat="1" ht="13.8" x14ac:dyDescent="0.3">
      <c r="M13" s="68"/>
      <c r="N13" s="68"/>
      <c r="O13" s="68"/>
      <c r="P13" s="68"/>
      <c r="Q13" s="68"/>
      <c r="R13" s="68"/>
      <c r="S13" s="68"/>
      <c r="T13" s="69"/>
      <c r="U13" s="69"/>
      <c r="V13" s="69"/>
      <c r="W13" s="69"/>
      <c r="X13" s="69"/>
      <c r="Y13" s="69"/>
    </row>
    <row r="14" spans="1:25" s="67" customFormat="1" ht="13.8" x14ac:dyDescent="0.3">
      <c r="B14" s="88" t="s">
        <v>39</v>
      </c>
      <c r="M14" s="68"/>
      <c r="N14" s="68"/>
      <c r="O14" s="68"/>
      <c r="P14" s="68"/>
      <c r="Q14" s="68"/>
      <c r="R14" s="68"/>
      <c r="S14" s="68"/>
      <c r="T14" s="69"/>
      <c r="U14" s="69"/>
      <c r="V14" s="69"/>
      <c r="W14" s="69"/>
      <c r="X14" s="69"/>
      <c r="Y14" s="69"/>
    </row>
    <row r="15" spans="1:25" s="67" customFormat="1" ht="13.8" x14ac:dyDescent="0.3">
      <c r="A15" s="89"/>
      <c r="K15" s="89"/>
      <c r="M15" s="73"/>
      <c r="N15" s="73"/>
      <c r="O15" s="73"/>
      <c r="P15" s="73"/>
      <c r="Q15" s="73"/>
      <c r="R15" s="74"/>
      <c r="S15" s="74"/>
      <c r="T15" s="69"/>
      <c r="U15" s="69"/>
      <c r="V15" s="69"/>
      <c r="W15" s="69"/>
      <c r="X15" s="69"/>
      <c r="Y15" s="69"/>
    </row>
    <row r="16" spans="1:25" s="67" customFormat="1" ht="12.75" customHeight="1" x14ac:dyDescent="0.3">
      <c r="B16" s="107" t="s">
        <v>65</v>
      </c>
      <c r="C16" s="107"/>
      <c r="D16" s="107"/>
      <c r="E16" s="107"/>
      <c r="F16" s="107"/>
      <c r="G16" s="107"/>
      <c r="H16" s="107"/>
      <c r="I16" s="107"/>
      <c r="J16" s="107"/>
      <c r="M16" s="73"/>
      <c r="N16" s="73"/>
      <c r="O16" s="73"/>
      <c r="P16" s="73"/>
      <c r="Q16" s="73"/>
      <c r="R16" s="74"/>
      <c r="S16" s="74"/>
      <c r="T16" s="69"/>
      <c r="U16" s="69"/>
      <c r="V16" s="69"/>
      <c r="W16" s="69"/>
      <c r="X16" s="69"/>
      <c r="Y16" s="69"/>
    </row>
    <row r="17" spans="1:25" s="67" customFormat="1" ht="13.8" x14ac:dyDescent="0.3">
      <c r="B17" s="107"/>
      <c r="C17" s="107"/>
      <c r="D17" s="107"/>
      <c r="E17" s="107"/>
      <c r="F17" s="107"/>
      <c r="G17" s="107"/>
      <c r="H17" s="107"/>
      <c r="I17" s="107"/>
      <c r="J17" s="107"/>
      <c r="M17" s="73"/>
      <c r="N17" s="73"/>
      <c r="O17" s="73"/>
      <c r="P17" s="73"/>
      <c r="Q17" s="73"/>
      <c r="R17" s="74"/>
      <c r="S17" s="74"/>
      <c r="T17" s="69"/>
      <c r="U17" s="69"/>
      <c r="V17" s="69"/>
      <c r="W17" s="69"/>
      <c r="X17" s="69"/>
      <c r="Y17" s="69"/>
    </row>
    <row r="18" spans="1:25" s="67" customFormat="1" ht="13.8" x14ac:dyDescent="0.3">
      <c r="B18" s="107"/>
      <c r="C18" s="107"/>
      <c r="D18" s="107"/>
      <c r="E18" s="107"/>
      <c r="F18" s="107"/>
      <c r="G18" s="107"/>
      <c r="H18" s="107"/>
      <c r="I18" s="107"/>
      <c r="J18" s="107"/>
      <c r="M18" s="73"/>
      <c r="N18" s="73"/>
      <c r="O18" s="73"/>
      <c r="P18" s="73"/>
      <c r="Q18" s="73"/>
      <c r="R18" s="74"/>
      <c r="S18" s="74"/>
      <c r="T18" s="69"/>
      <c r="U18" s="69"/>
      <c r="V18" s="69"/>
      <c r="W18" s="69"/>
      <c r="X18" s="69"/>
      <c r="Y18" s="69"/>
    </row>
    <row r="19" spans="1:25" s="67" customFormat="1" ht="13.8" x14ac:dyDescent="0.3">
      <c r="B19" s="107"/>
      <c r="C19" s="107"/>
      <c r="D19" s="107"/>
      <c r="E19" s="107"/>
      <c r="F19" s="107"/>
      <c r="G19" s="107"/>
      <c r="H19" s="107"/>
      <c r="I19" s="107"/>
      <c r="J19" s="107"/>
      <c r="M19" s="73"/>
      <c r="N19" s="73"/>
      <c r="O19" s="73"/>
      <c r="P19" s="73"/>
      <c r="Q19" s="73"/>
      <c r="R19" s="74"/>
      <c r="S19" s="74"/>
      <c r="T19" s="69"/>
      <c r="U19" s="69"/>
      <c r="V19" s="69"/>
      <c r="W19" s="69"/>
      <c r="X19" s="69"/>
      <c r="Y19" s="69"/>
    </row>
    <row r="20" spans="1:25" s="67" customFormat="1" ht="12.75" customHeight="1" x14ac:dyDescent="0.3">
      <c r="A20" s="89"/>
      <c r="B20" s="91" t="s">
        <v>63</v>
      </c>
      <c r="C20" s="89"/>
      <c r="D20" s="89"/>
      <c r="E20" s="89"/>
      <c r="F20" s="89"/>
      <c r="G20" s="89"/>
      <c r="H20" s="89"/>
      <c r="I20" s="89"/>
      <c r="J20" s="89"/>
      <c r="K20" s="89"/>
      <c r="M20" s="73"/>
      <c r="N20" s="73"/>
      <c r="O20" s="73"/>
      <c r="P20" s="73"/>
      <c r="Q20" s="73"/>
      <c r="R20" s="74"/>
      <c r="S20" s="74"/>
      <c r="T20" s="69"/>
      <c r="U20" s="69"/>
      <c r="V20" s="69"/>
      <c r="W20" s="69"/>
      <c r="X20" s="69"/>
      <c r="Y20" s="69"/>
    </row>
    <row r="21" spans="1:25" s="67" customFormat="1" ht="13.8" x14ac:dyDescent="0.3">
      <c r="A21" s="89"/>
      <c r="B21" s="91"/>
      <c r="C21" s="89"/>
      <c r="D21" s="89"/>
      <c r="E21" s="89"/>
      <c r="F21" s="89"/>
      <c r="G21" s="89"/>
      <c r="H21" s="89"/>
      <c r="I21" s="89"/>
      <c r="J21" s="89"/>
      <c r="K21" s="89"/>
      <c r="M21" s="73"/>
      <c r="N21" s="73"/>
      <c r="O21" s="73"/>
      <c r="P21" s="73"/>
      <c r="Q21" s="73"/>
      <c r="R21" s="74"/>
      <c r="S21" s="74"/>
      <c r="T21" s="69"/>
      <c r="U21" s="69"/>
      <c r="V21" s="69"/>
      <c r="W21" s="69"/>
      <c r="X21" s="69"/>
      <c r="Y21" s="69"/>
    </row>
    <row r="22" spans="1:25" s="67" customFormat="1" ht="13.8" x14ac:dyDescent="0.3">
      <c r="A22" s="89"/>
      <c r="B22" s="107" t="s">
        <v>66</v>
      </c>
      <c r="C22" s="107"/>
      <c r="D22" s="107"/>
      <c r="E22" s="107"/>
      <c r="F22" s="107"/>
      <c r="G22" s="107"/>
      <c r="H22" s="107"/>
      <c r="I22" s="107"/>
      <c r="J22" s="107"/>
      <c r="K22" s="89"/>
      <c r="M22" s="73"/>
      <c r="N22" s="73"/>
      <c r="O22" s="73"/>
      <c r="P22" s="73"/>
      <c r="Q22" s="73"/>
      <c r="R22" s="74"/>
      <c r="S22" s="74"/>
      <c r="T22" s="69"/>
      <c r="U22" s="69"/>
      <c r="V22" s="69"/>
      <c r="W22" s="69"/>
      <c r="X22" s="69"/>
      <c r="Y22" s="69"/>
    </row>
    <row r="23" spans="1:25" s="67" customFormat="1" ht="13.8" x14ac:dyDescent="0.3">
      <c r="A23" s="89"/>
      <c r="B23" s="107"/>
      <c r="C23" s="107"/>
      <c r="D23" s="107"/>
      <c r="E23" s="107"/>
      <c r="F23" s="107"/>
      <c r="G23" s="107"/>
      <c r="H23" s="107"/>
      <c r="I23" s="107"/>
      <c r="J23" s="107"/>
      <c r="K23" s="89"/>
      <c r="M23" s="73"/>
      <c r="N23" s="73"/>
      <c r="O23" s="73"/>
      <c r="P23" s="73"/>
      <c r="Q23" s="73"/>
      <c r="R23" s="74"/>
      <c r="S23" s="90"/>
      <c r="T23" s="69"/>
      <c r="U23" s="69"/>
      <c r="V23" s="69"/>
      <c r="W23" s="69"/>
      <c r="X23" s="69"/>
      <c r="Y23" s="69"/>
    </row>
    <row r="24" spans="1:25" s="67" customFormat="1" ht="13.8" x14ac:dyDescent="0.3">
      <c r="A24" s="89"/>
      <c r="B24" s="107"/>
      <c r="C24" s="107"/>
      <c r="D24" s="107"/>
      <c r="E24" s="107"/>
      <c r="F24" s="107"/>
      <c r="G24" s="107"/>
      <c r="H24" s="107"/>
      <c r="I24" s="107"/>
      <c r="J24" s="107"/>
      <c r="K24" s="89"/>
      <c r="M24" s="73"/>
      <c r="N24" s="73"/>
      <c r="O24" s="73"/>
      <c r="P24" s="73"/>
      <c r="Q24" s="73"/>
      <c r="R24" s="74"/>
      <c r="S24" s="90"/>
      <c r="T24" s="69"/>
      <c r="U24" s="69"/>
      <c r="V24" s="69"/>
      <c r="W24" s="69"/>
      <c r="X24" s="69"/>
      <c r="Y24" s="69"/>
    </row>
    <row r="25" spans="1:25" s="67" customFormat="1" ht="12.75" customHeight="1" x14ac:dyDescent="0.3">
      <c r="A25" s="89"/>
      <c r="B25" s="99"/>
      <c r="C25" s="99"/>
      <c r="D25" s="99"/>
      <c r="E25" s="99"/>
      <c r="F25" s="110" t="s">
        <v>84</v>
      </c>
      <c r="G25" s="99"/>
      <c r="H25" s="99"/>
      <c r="I25" s="99"/>
      <c r="J25" s="99"/>
      <c r="K25" s="89"/>
      <c r="M25" s="73"/>
      <c r="N25" s="73"/>
      <c r="O25" s="73"/>
      <c r="P25" s="73"/>
      <c r="Q25" s="73"/>
      <c r="R25" s="74"/>
      <c r="S25" s="74"/>
      <c r="T25" s="69"/>
      <c r="U25" s="69"/>
      <c r="V25" s="69"/>
      <c r="W25" s="69"/>
      <c r="X25" s="69"/>
      <c r="Y25" s="69"/>
    </row>
    <row r="26" spans="1:25" s="67" customFormat="1" ht="13.8" x14ac:dyDescent="0.3">
      <c r="A26" s="89"/>
      <c r="B26" s="107" t="s">
        <v>67</v>
      </c>
      <c r="C26" s="107"/>
      <c r="D26" s="107"/>
      <c r="E26" s="107"/>
      <c r="F26" s="107"/>
      <c r="G26" s="107"/>
      <c r="H26" s="107"/>
      <c r="I26" s="107"/>
      <c r="J26" s="107"/>
      <c r="K26" s="89"/>
      <c r="M26" s="73"/>
      <c r="N26" s="73"/>
      <c r="O26" s="73"/>
      <c r="P26" s="73"/>
      <c r="Q26" s="73"/>
      <c r="R26" s="74"/>
      <c r="S26" s="74"/>
      <c r="T26" s="69"/>
      <c r="U26" s="69"/>
      <c r="V26" s="69"/>
      <c r="W26" s="69"/>
      <c r="X26" s="69"/>
      <c r="Y26" s="69"/>
    </row>
    <row r="27" spans="1:25" s="67" customFormat="1" ht="13.8" x14ac:dyDescent="0.3">
      <c r="A27" s="89"/>
      <c r="B27" s="107"/>
      <c r="C27" s="107"/>
      <c r="D27" s="107"/>
      <c r="E27" s="107"/>
      <c r="F27" s="107"/>
      <c r="G27" s="107"/>
      <c r="H27" s="107"/>
      <c r="I27" s="107"/>
      <c r="J27" s="107"/>
      <c r="K27" s="89"/>
      <c r="M27" s="73"/>
      <c r="N27" s="73"/>
      <c r="O27" s="73"/>
      <c r="P27" s="73"/>
      <c r="Q27" s="73"/>
      <c r="R27" s="74"/>
      <c r="S27" s="74"/>
      <c r="T27" s="69"/>
      <c r="U27" s="69"/>
      <c r="V27" s="69"/>
      <c r="W27" s="69"/>
      <c r="X27" s="69"/>
      <c r="Y27" s="69"/>
    </row>
    <row r="28" spans="1:25" s="67" customFormat="1" ht="13.8" x14ac:dyDescent="0.3">
      <c r="A28" s="89"/>
      <c r="B28" s="99"/>
      <c r="C28" s="99"/>
      <c r="D28" s="99"/>
      <c r="E28" s="99"/>
      <c r="F28" s="99"/>
      <c r="G28" s="99"/>
      <c r="H28" s="99"/>
      <c r="I28" s="99"/>
      <c r="J28" s="99"/>
      <c r="K28" s="89"/>
      <c r="M28" s="73"/>
      <c r="N28" s="73"/>
      <c r="O28" s="73"/>
      <c r="P28" s="73"/>
      <c r="Q28" s="73"/>
      <c r="R28" s="74"/>
      <c r="S28" s="74"/>
      <c r="T28" s="69"/>
      <c r="U28" s="69"/>
      <c r="V28" s="69"/>
      <c r="W28" s="69"/>
      <c r="X28" s="69"/>
      <c r="Y28" s="69"/>
    </row>
    <row r="29" spans="1:25" s="67" customFormat="1" ht="13.8" x14ac:dyDescent="0.3">
      <c r="A29" s="89"/>
      <c r="B29" s="107" t="s">
        <v>68</v>
      </c>
      <c r="C29" s="107"/>
      <c r="D29" s="107"/>
      <c r="E29" s="107"/>
      <c r="F29" s="107"/>
      <c r="G29" s="107"/>
      <c r="H29" s="107"/>
      <c r="I29" s="107"/>
      <c r="J29" s="107"/>
      <c r="K29" s="89"/>
      <c r="M29" s="73"/>
      <c r="N29" s="73"/>
      <c r="O29" s="73"/>
      <c r="P29" s="73"/>
      <c r="Q29" s="73"/>
      <c r="R29" s="74"/>
      <c r="S29" s="74"/>
      <c r="T29" s="69"/>
      <c r="U29" s="69"/>
      <c r="V29" s="69"/>
      <c r="W29" s="69"/>
      <c r="X29" s="69"/>
      <c r="Y29" s="69"/>
    </row>
    <row r="30" spans="1:25" s="67" customFormat="1" ht="13.8" x14ac:dyDescent="0.3">
      <c r="A30" s="89"/>
      <c r="B30" s="107"/>
      <c r="C30" s="107"/>
      <c r="D30" s="107"/>
      <c r="E30" s="107"/>
      <c r="F30" s="107"/>
      <c r="G30" s="107"/>
      <c r="H30" s="107"/>
      <c r="I30" s="107"/>
      <c r="J30" s="107"/>
      <c r="K30" s="89"/>
      <c r="M30" s="73"/>
      <c r="N30" s="73"/>
      <c r="O30" s="73"/>
      <c r="P30" s="73"/>
      <c r="Q30" s="73"/>
      <c r="R30" s="74"/>
      <c r="S30" s="74"/>
      <c r="T30" s="69"/>
      <c r="U30" s="69"/>
      <c r="V30" s="69"/>
      <c r="W30" s="69"/>
      <c r="X30" s="69"/>
      <c r="Y30" s="69"/>
    </row>
    <row r="31" spans="1:25" s="67" customFormat="1" ht="12.75" customHeight="1" x14ac:dyDescent="0.3">
      <c r="A31" s="89"/>
      <c r="B31" s="107"/>
      <c r="C31" s="107"/>
      <c r="D31" s="107"/>
      <c r="E31" s="107"/>
      <c r="F31" s="107"/>
      <c r="G31" s="107"/>
      <c r="H31" s="107"/>
      <c r="I31" s="107"/>
      <c r="J31" s="107"/>
      <c r="K31" s="89"/>
      <c r="M31" s="73"/>
      <c r="N31" s="73"/>
      <c r="O31" s="73"/>
      <c r="P31" s="73"/>
      <c r="Q31" s="73"/>
      <c r="R31" s="74"/>
      <c r="S31" s="74"/>
      <c r="T31" s="69"/>
      <c r="U31" s="69"/>
      <c r="V31" s="69"/>
      <c r="W31" s="69"/>
      <c r="X31" s="69"/>
      <c r="Y31" s="69"/>
    </row>
    <row r="32" spans="1:25" s="67" customFormat="1" ht="13.8" x14ac:dyDescent="0.3">
      <c r="A32" s="89"/>
      <c r="B32" s="107"/>
      <c r="C32" s="107"/>
      <c r="D32" s="107"/>
      <c r="E32" s="107"/>
      <c r="F32" s="107"/>
      <c r="G32" s="107"/>
      <c r="H32" s="107"/>
      <c r="I32" s="107"/>
      <c r="J32" s="107"/>
      <c r="K32" s="89"/>
      <c r="M32" s="73"/>
      <c r="N32" s="73"/>
      <c r="O32" s="73"/>
      <c r="P32" s="73"/>
      <c r="Q32" s="73"/>
      <c r="R32" s="74"/>
      <c r="S32" s="74"/>
      <c r="T32" s="69"/>
      <c r="U32" s="69"/>
      <c r="V32" s="69"/>
      <c r="W32" s="69"/>
      <c r="X32" s="69"/>
      <c r="Y32" s="69"/>
    </row>
    <row r="33" spans="1:25" s="67" customFormat="1" ht="12.75" customHeight="1" x14ac:dyDescent="0.3">
      <c r="A33" s="89"/>
      <c r="B33" s="107"/>
      <c r="C33" s="107"/>
      <c r="D33" s="107"/>
      <c r="E33" s="107"/>
      <c r="F33" s="107"/>
      <c r="G33" s="107"/>
      <c r="H33" s="107"/>
      <c r="I33" s="107"/>
      <c r="J33" s="107"/>
      <c r="K33" s="89"/>
      <c r="M33" s="73"/>
      <c r="N33" s="73"/>
      <c r="O33" s="73"/>
      <c r="P33" s="73"/>
      <c r="Q33" s="73"/>
      <c r="R33" s="74"/>
      <c r="S33" s="74"/>
      <c r="T33" s="69"/>
      <c r="U33" s="69"/>
      <c r="V33" s="69"/>
      <c r="W33" s="69"/>
      <c r="X33" s="69"/>
      <c r="Y33" s="69"/>
    </row>
    <row r="34" spans="1:25" s="67" customFormat="1" ht="13.8" x14ac:dyDescent="0.3">
      <c r="A34" s="89"/>
      <c r="B34" s="99"/>
      <c r="C34" s="99"/>
      <c r="D34" s="109" t="s">
        <v>40</v>
      </c>
      <c r="E34" s="109"/>
      <c r="F34" s="109"/>
      <c r="G34" s="109"/>
      <c r="H34" s="109"/>
      <c r="I34" s="99"/>
      <c r="J34" s="99"/>
      <c r="K34" s="89"/>
      <c r="M34" s="73"/>
      <c r="N34" s="73"/>
      <c r="O34" s="73"/>
      <c r="P34" s="73"/>
      <c r="Q34" s="73"/>
      <c r="R34" s="74"/>
      <c r="S34" s="90"/>
      <c r="T34" s="69"/>
      <c r="U34" s="69"/>
      <c r="V34" s="69"/>
      <c r="W34" s="69"/>
      <c r="X34" s="69"/>
      <c r="Y34" s="69"/>
    </row>
    <row r="35" spans="1:25" s="67" customFormat="1" ht="13.8" x14ac:dyDescent="0.3">
      <c r="A35" s="89"/>
      <c r="B35" s="89"/>
      <c r="C35" s="89"/>
      <c r="I35" s="89"/>
      <c r="J35" s="89"/>
      <c r="K35" s="89"/>
      <c r="M35" s="73"/>
      <c r="N35" s="73"/>
      <c r="O35" s="73"/>
      <c r="P35" s="73"/>
      <c r="Q35" s="73"/>
      <c r="R35" s="74"/>
      <c r="S35" s="90"/>
      <c r="T35" s="69"/>
      <c r="U35" s="69"/>
      <c r="V35" s="69"/>
      <c r="W35" s="69"/>
      <c r="X35" s="69"/>
      <c r="Y35" s="69"/>
    </row>
    <row r="36" spans="1:25" s="67" customFormat="1" ht="12.75" customHeight="1" x14ac:dyDescent="0.3">
      <c r="A36" s="89"/>
      <c r="B36" s="91" t="s">
        <v>41</v>
      </c>
      <c r="C36" s="89"/>
      <c r="D36" s="89"/>
      <c r="E36" s="89"/>
      <c r="F36" s="100"/>
      <c r="G36" s="89"/>
      <c r="H36" s="89"/>
      <c r="I36" s="89"/>
      <c r="J36" s="89"/>
      <c r="K36" s="89"/>
      <c r="M36" s="73"/>
      <c r="N36" s="73"/>
      <c r="O36" s="73"/>
      <c r="P36" s="73"/>
      <c r="Q36" s="73"/>
      <c r="R36" s="74"/>
      <c r="S36" s="74"/>
      <c r="T36" s="69"/>
      <c r="U36" s="69"/>
      <c r="V36" s="69"/>
      <c r="W36" s="69"/>
      <c r="X36" s="69"/>
      <c r="Y36" s="69"/>
    </row>
    <row r="37" spans="1:25" s="67" customFormat="1" ht="13.8" x14ac:dyDescent="0.3">
      <c r="A37" s="89"/>
      <c r="B37" s="91"/>
      <c r="C37" s="89"/>
      <c r="D37" s="89"/>
      <c r="E37" s="89"/>
      <c r="F37" s="100"/>
      <c r="G37" s="89"/>
      <c r="H37" s="89"/>
      <c r="I37" s="89"/>
      <c r="J37" s="89"/>
      <c r="K37" s="89"/>
      <c r="M37" s="73"/>
      <c r="N37" s="73"/>
      <c r="O37" s="73"/>
      <c r="P37" s="73"/>
      <c r="Q37" s="73"/>
      <c r="R37" s="74"/>
      <c r="S37" s="74"/>
      <c r="T37" s="69"/>
      <c r="U37" s="69"/>
      <c r="V37" s="69"/>
      <c r="W37" s="69"/>
      <c r="X37" s="69"/>
      <c r="Y37" s="69"/>
    </row>
    <row r="38" spans="1:25" s="67" customFormat="1" ht="13.8" x14ac:dyDescent="0.3">
      <c r="A38" s="89"/>
      <c r="B38" s="107" t="s">
        <v>69</v>
      </c>
      <c r="C38" s="107"/>
      <c r="D38" s="107"/>
      <c r="E38" s="107"/>
      <c r="F38" s="107"/>
      <c r="G38" s="107"/>
      <c r="H38" s="107"/>
      <c r="I38" s="107"/>
      <c r="J38" s="107"/>
      <c r="K38" s="89"/>
      <c r="M38" s="73"/>
      <c r="N38" s="73"/>
      <c r="O38" s="73"/>
      <c r="P38" s="73"/>
      <c r="Q38" s="73"/>
      <c r="R38" s="74"/>
      <c r="S38" s="74"/>
      <c r="T38" s="69"/>
      <c r="U38" s="69"/>
      <c r="V38" s="69"/>
      <c r="W38" s="69"/>
      <c r="X38" s="69"/>
      <c r="Y38" s="69"/>
    </row>
    <row r="39" spans="1:25" s="67" customFormat="1" ht="13.8" x14ac:dyDescent="0.3">
      <c r="A39" s="89"/>
      <c r="B39" s="107"/>
      <c r="C39" s="107"/>
      <c r="D39" s="107"/>
      <c r="E39" s="107"/>
      <c r="F39" s="107"/>
      <c r="G39" s="107"/>
      <c r="H39" s="107"/>
      <c r="I39" s="107"/>
      <c r="J39" s="107"/>
      <c r="K39" s="89"/>
      <c r="M39" s="73"/>
      <c r="N39" s="73"/>
      <c r="O39" s="73"/>
      <c r="P39" s="73"/>
      <c r="Q39" s="73"/>
      <c r="R39" s="74"/>
      <c r="S39" s="74"/>
      <c r="T39" s="69"/>
      <c r="U39" s="69"/>
      <c r="V39" s="69"/>
      <c r="W39" s="69"/>
      <c r="X39" s="69"/>
      <c r="Y39" s="69"/>
    </row>
    <row r="40" spans="1:25" s="67" customFormat="1" ht="13.8" x14ac:dyDescent="0.3">
      <c r="A40" s="89"/>
      <c r="B40" s="99"/>
      <c r="C40" s="99"/>
      <c r="D40" s="99"/>
      <c r="E40" s="99"/>
      <c r="F40" s="99"/>
      <c r="G40" s="99"/>
      <c r="H40" s="99"/>
      <c r="I40" s="99"/>
      <c r="J40" s="99"/>
      <c r="K40" s="89"/>
      <c r="M40" s="73"/>
      <c r="N40" s="73"/>
      <c r="O40" s="73"/>
      <c r="P40" s="73"/>
      <c r="Q40" s="73"/>
      <c r="R40" s="74"/>
      <c r="S40" s="74"/>
      <c r="T40" s="69"/>
      <c r="U40" s="69"/>
      <c r="V40" s="69"/>
      <c r="W40" s="69"/>
      <c r="X40" s="69"/>
      <c r="Y40" s="69"/>
    </row>
    <row r="41" spans="1:25" s="67" customFormat="1" ht="13.8" x14ac:dyDescent="0.3">
      <c r="A41" s="89"/>
      <c r="B41" s="107" t="s">
        <v>70</v>
      </c>
      <c r="C41" s="107"/>
      <c r="D41" s="107"/>
      <c r="E41" s="107"/>
      <c r="F41" s="107"/>
      <c r="G41" s="107"/>
      <c r="H41" s="107"/>
      <c r="I41" s="107"/>
      <c r="J41" s="107"/>
      <c r="K41" s="89"/>
      <c r="M41" s="73"/>
      <c r="N41" s="73"/>
      <c r="O41" s="73"/>
      <c r="P41" s="73"/>
      <c r="Q41" s="73"/>
      <c r="R41" s="74"/>
      <c r="S41" s="74"/>
      <c r="T41" s="69"/>
      <c r="U41" s="69"/>
      <c r="V41" s="69"/>
      <c r="W41" s="69"/>
      <c r="X41" s="69"/>
      <c r="Y41" s="69"/>
    </row>
    <row r="42" spans="1:25" s="67" customFormat="1" ht="13.8" x14ac:dyDescent="0.3">
      <c r="A42" s="89"/>
      <c r="B42" s="107"/>
      <c r="C42" s="107"/>
      <c r="D42" s="107"/>
      <c r="E42" s="107"/>
      <c r="F42" s="107"/>
      <c r="G42" s="107"/>
      <c r="H42" s="107"/>
      <c r="I42" s="107"/>
      <c r="J42" s="107"/>
      <c r="K42" s="89"/>
      <c r="M42" s="73"/>
      <c r="N42" s="73"/>
      <c r="O42" s="73"/>
      <c r="P42" s="73"/>
      <c r="Q42" s="73"/>
      <c r="R42" s="74"/>
      <c r="S42" s="74"/>
      <c r="T42" s="69"/>
      <c r="U42" s="69"/>
      <c r="V42" s="69"/>
      <c r="W42" s="69"/>
      <c r="X42" s="69"/>
      <c r="Y42" s="69"/>
    </row>
    <row r="43" spans="1:25" s="67" customFormat="1" ht="13.8" x14ac:dyDescent="0.3">
      <c r="A43" s="89"/>
      <c r="B43" s="107"/>
      <c r="C43" s="107"/>
      <c r="D43" s="107"/>
      <c r="E43" s="107"/>
      <c r="F43" s="107"/>
      <c r="G43" s="107"/>
      <c r="H43" s="107"/>
      <c r="I43" s="107"/>
      <c r="J43" s="107"/>
      <c r="K43" s="89"/>
      <c r="M43" s="73"/>
      <c r="N43" s="73"/>
      <c r="O43" s="73"/>
      <c r="P43" s="73"/>
      <c r="Q43" s="73"/>
      <c r="R43" s="74"/>
      <c r="S43" s="74"/>
      <c r="T43" s="69"/>
      <c r="U43" s="69"/>
      <c r="V43" s="69"/>
      <c r="W43" s="69"/>
      <c r="X43" s="69"/>
      <c r="Y43" s="69"/>
    </row>
    <row r="44" spans="1:25" s="67" customFormat="1" ht="13.8" x14ac:dyDescent="0.3">
      <c r="A44" s="89"/>
      <c r="B44" s="99"/>
      <c r="C44" s="99"/>
      <c r="D44" s="99"/>
      <c r="E44" s="99"/>
      <c r="F44" s="99"/>
      <c r="G44" s="99"/>
      <c r="H44" s="99"/>
      <c r="I44" s="99"/>
      <c r="J44" s="99"/>
      <c r="K44" s="89"/>
      <c r="M44" s="73"/>
      <c r="N44" s="73"/>
      <c r="O44" s="73"/>
      <c r="P44" s="73"/>
      <c r="Q44" s="73"/>
      <c r="R44" s="74"/>
      <c r="S44" s="74"/>
      <c r="T44" s="69"/>
      <c r="U44" s="69"/>
      <c r="V44" s="69"/>
      <c r="W44" s="69"/>
      <c r="X44" s="69"/>
      <c r="Y44" s="69"/>
    </row>
    <row r="45" spans="1:25" s="67" customFormat="1" ht="12.75" customHeight="1" x14ac:dyDescent="0.3">
      <c r="A45" s="89"/>
      <c r="B45" s="107" t="s">
        <v>64</v>
      </c>
      <c r="C45" s="107"/>
      <c r="D45" s="107"/>
      <c r="E45" s="107"/>
      <c r="F45" s="107"/>
      <c r="G45" s="107"/>
      <c r="H45" s="107"/>
      <c r="I45" s="107"/>
      <c r="J45" s="107"/>
      <c r="K45" s="89"/>
      <c r="M45" s="73"/>
      <c r="N45" s="73"/>
      <c r="O45" s="73"/>
      <c r="P45" s="73"/>
      <c r="Q45" s="73"/>
      <c r="R45" s="74"/>
      <c r="S45" s="74"/>
      <c r="T45" s="69"/>
      <c r="U45" s="69"/>
      <c r="V45" s="69"/>
      <c r="W45" s="69"/>
      <c r="X45" s="69"/>
      <c r="Y45" s="69"/>
    </row>
    <row r="46" spans="1:25" s="67" customFormat="1" ht="13.8" x14ac:dyDescent="0.3">
      <c r="A46" s="89"/>
      <c r="B46" s="107"/>
      <c r="C46" s="107"/>
      <c r="D46" s="107"/>
      <c r="E46" s="107"/>
      <c r="F46" s="107"/>
      <c r="G46" s="107"/>
      <c r="H46" s="107"/>
      <c r="I46" s="107"/>
      <c r="J46" s="107"/>
      <c r="K46" s="89"/>
      <c r="M46" s="73"/>
      <c r="N46" s="73"/>
      <c r="O46" s="73"/>
      <c r="P46" s="73"/>
      <c r="Q46" s="73"/>
      <c r="R46" s="74"/>
      <c r="S46" s="74"/>
      <c r="T46" s="69"/>
      <c r="U46" s="69"/>
      <c r="V46" s="69"/>
      <c r="W46" s="69"/>
      <c r="X46" s="69"/>
      <c r="Y46" s="69"/>
    </row>
    <row r="47" spans="1:25" s="67" customFormat="1" ht="13.8" x14ac:dyDescent="0.3">
      <c r="A47" s="89"/>
      <c r="B47" s="107"/>
      <c r="C47" s="107"/>
      <c r="D47" s="107"/>
      <c r="E47" s="107"/>
      <c r="F47" s="107"/>
      <c r="G47" s="107"/>
      <c r="H47" s="107"/>
      <c r="I47" s="107"/>
      <c r="J47" s="107"/>
      <c r="K47" s="89"/>
      <c r="M47" s="73"/>
      <c r="N47" s="73"/>
      <c r="O47" s="73"/>
      <c r="P47" s="73"/>
      <c r="Q47" s="73"/>
      <c r="R47" s="74"/>
      <c r="S47" s="74"/>
      <c r="T47" s="69"/>
      <c r="U47" s="69"/>
      <c r="V47" s="69"/>
      <c r="W47" s="69"/>
      <c r="X47" s="69"/>
      <c r="Y47" s="69"/>
    </row>
    <row r="48" spans="1:25" s="67" customFormat="1" ht="12.75" customHeight="1" x14ac:dyDescent="0.3">
      <c r="A48" s="89"/>
      <c r="B48" s="107"/>
      <c r="C48" s="107"/>
      <c r="D48" s="107"/>
      <c r="E48" s="107"/>
      <c r="F48" s="107"/>
      <c r="G48" s="107"/>
      <c r="H48" s="107"/>
      <c r="I48" s="107"/>
      <c r="J48" s="107"/>
      <c r="K48" s="89"/>
      <c r="M48" s="73"/>
      <c r="N48" s="73"/>
      <c r="O48" s="73"/>
      <c r="P48" s="73"/>
      <c r="Q48" s="73"/>
      <c r="R48" s="74"/>
      <c r="S48" s="74"/>
      <c r="T48" s="69"/>
      <c r="U48" s="69"/>
      <c r="V48" s="69"/>
      <c r="W48" s="69"/>
      <c r="X48" s="69"/>
      <c r="Y48" s="69"/>
    </row>
    <row r="49" spans="1:25" s="67" customFormat="1" ht="13.8" x14ac:dyDescent="0.3">
      <c r="A49" s="89"/>
      <c r="B49" s="89" t="s">
        <v>71</v>
      </c>
      <c r="C49" s="89"/>
      <c r="D49" s="89"/>
      <c r="E49" s="89"/>
      <c r="F49" s="89"/>
      <c r="G49" s="89"/>
      <c r="H49" s="89"/>
      <c r="I49" s="89"/>
      <c r="J49" s="89"/>
      <c r="K49" s="89"/>
      <c r="M49" s="73"/>
      <c r="N49" s="73"/>
      <c r="O49" s="73"/>
      <c r="P49" s="73"/>
      <c r="Q49" s="73"/>
      <c r="R49" s="74"/>
      <c r="S49" s="74"/>
      <c r="T49" s="69"/>
      <c r="U49" s="69"/>
      <c r="V49" s="69"/>
      <c r="W49" s="69"/>
      <c r="X49" s="69"/>
      <c r="Y49" s="69"/>
    </row>
    <row r="50" spans="1:25" s="67" customFormat="1" ht="13.8" x14ac:dyDescent="0.3">
      <c r="A50" s="89"/>
      <c r="B50" s="89"/>
      <c r="C50" s="89"/>
      <c r="D50" s="89"/>
      <c r="F50" s="110" t="s">
        <v>85</v>
      </c>
      <c r="G50" s="100"/>
      <c r="H50" s="89"/>
      <c r="I50" s="89"/>
      <c r="J50" s="89"/>
      <c r="K50" s="89"/>
      <c r="M50" s="73"/>
      <c r="N50" s="73"/>
      <c r="O50" s="73"/>
      <c r="P50" s="73"/>
      <c r="Q50" s="73"/>
      <c r="R50" s="74"/>
      <c r="S50" s="74"/>
      <c r="T50" s="69"/>
      <c r="U50" s="69"/>
      <c r="V50" s="69"/>
      <c r="W50" s="69"/>
      <c r="X50" s="69"/>
      <c r="Y50" s="69"/>
    </row>
    <row r="51" spans="1:25" s="67" customFormat="1" ht="13.8" x14ac:dyDescent="0.3">
      <c r="A51" s="89"/>
      <c r="B51" s="89"/>
      <c r="C51" s="89"/>
      <c r="D51" s="89"/>
      <c r="E51" s="89"/>
      <c r="F51" s="89"/>
      <c r="G51" s="89"/>
      <c r="H51" s="89"/>
      <c r="I51" s="89"/>
      <c r="J51" s="89"/>
      <c r="K51" s="89"/>
      <c r="M51" s="73"/>
      <c r="N51" s="73"/>
      <c r="O51" s="73"/>
      <c r="P51" s="73"/>
      <c r="Q51" s="73"/>
      <c r="R51" s="74"/>
      <c r="S51" s="74"/>
      <c r="T51" s="69"/>
      <c r="U51" s="69"/>
      <c r="V51" s="69"/>
      <c r="W51" s="69"/>
      <c r="X51" s="69"/>
      <c r="Y51" s="69"/>
    </row>
    <row r="52" spans="1:25" s="67" customFormat="1" ht="12.75" customHeight="1" x14ac:dyDescent="0.3">
      <c r="A52" s="89"/>
      <c r="B52" s="91" t="s">
        <v>72</v>
      </c>
      <c r="C52" s="89"/>
      <c r="D52" s="89"/>
      <c r="E52" s="89"/>
      <c r="F52" s="89"/>
      <c r="G52" s="89"/>
      <c r="H52" s="89"/>
      <c r="I52" s="89"/>
      <c r="J52" s="89"/>
      <c r="K52" s="89"/>
      <c r="M52" s="73"/>
      <c r="N52" s="73"/>
      <c r="O52" s="73"/>
      <c r="P52" s="73"/>
      <c r="Q52" s="73"/>
      <c r="R52" s="74"/>
      <c r="S52" s="74"/>
      <c r="T52" s="69"/>
      <c r="U52" s="69"/>
      <c r="V52" s="69"/>
      <c r="W52" s="69"/>
      <c r="X52" s="69"/>
      <c r="Y52" s="69"/>
    </row>
    <row r="53" spans="1:25" s="67" customFormat="1" ht="13.8" x14ac:dyDescent="0.3">
      <c r="A53" s="89"/>
      <c r="B53" s="89"/>
      <c r="C53" s="89"/>
      <c r="D53" s="89"/>
      <c r="E53" s="89"/>
      <c r="F53" s="89"/>
      <c r="G53" s="89"/>
      <c r="H53" s="89"/>
      <c r="I53" s="89"/>
      <c r="J53" s="89"/>
      <c r="K53" s="89"/>
      <c r="M53" s="73"/>
      <c r="N53" s="73"/>
      <c r="O53" s="73"/>
      <c r="P53" s="73"/>
      <c r="Q53" s="73"/>
      <c r="R53" s="74"/>
      <c r="S53" s="74"/>
      <c r="T53" s="69"/>
      <c r="U53" s="69"/>
      <c r="V53" s="69"/>
      <c r="W53" s="69"/>
      <c r="X53" s="69"/>
      <c r="Y53" s="69"/>
    </row>
    <row r="54" spans="1:25" s="67" customFormat="1" ht="13.8" x14ac:dyDescent="0.3">
      <c r="A54" s="89"/>
      <c r="B54" s="108" t="s">
        <v>73</v>
      </c>
      <c r="C54" s="108"/>
      <c r="D54" s="108"/>
      <c r="E54" s="108"/>
      <c r="F54" s="108"/>
      <c r="G54" s="108"/>
      <c r="H54" s="108"/>
      <c r="I54" s="108"/>
      <c r="J54" s="108"/>
      <c r="K54" s="89"/>
      <c r="M54" s="73"/>
      <c r="N54" s="73"/>
      <c r="O54" s="73"/>
      <c r="P54" s="73"/>
      <c r="Q54" s="73"/>
      <c r="R54" s="74"/>
      <c r="S54" s="74"/>
      <c r="T54" s="69"/>
      <c r="U54" s="69"/>
      <c r="V54" s="69"/>
      <c r="W54" s="69"/>
      <c r="X54" s="69"/>
      <c r="Y54" s="69"/>
    </row>
    <row r="55" spans="1:25" s="67" customFormat="1" ht="13.8" x14ac:dyDescent="0.3">
      <c r="A55" s="89"/>
      <c r="B55" s="108"/>
      <c r="C55" s="108"/>
      <c r="D55" s="108"/>
      <c r="E55" s="108"/>
      <c r="F55" s="108"/>
      <c r="G55" s="108"/>
      <c r="H55" s="108"/>
      <c r="I55" s="108"/>
      <c r="J55" s="108"/>
      <c r="K55" s="89"/>
      <c r="M55" s="73"/>
      <c r="N55" s="73"/>
      <c r="O55" s="73"/>
      <c r="P55" s="73"/>
      <c r="Q55" s="73"/>
      <c r="R55" s="74"/>
      <c r="S55" s="74"/>
      <c r="T55" s="69"/>
      <c r="U55" s="69"/>
      <c r="V55" s="69"/>
      <c r="W55" s="69"/>
      <c r="X55" s="69"/>
      <c r="Y55" s="69"/>
    </row>
    <row r="56" spans="1:25" s="67" customFormat="1" ht="13.8" x14ac:dyDescent="0.3">
      <c r="A56" s="89"/>
      <c r="B56" s="108"/>
      <c r="C56" s="108"/>
      <c r="D56" s="108"/>
      <c r="E56" s="108"/>
      <c r="F56" s="108"/>
      <c r="G56" s="108"/>
      <c r="H56" s="108"/>
      <c r="I56" s="108"/>
      <c r="J56" s="108"/>
      <c r="K56" s="89"/>
      <c r="M56" s="73"/>
      <c r="N56" s="73"/>
      <c r="O56"/>
      <c r="P56" s="73"/>
      <c r="Q56" s="73"/>
      <c r="R56" s="74"/>
      <c r="S56" s="74"/>
      <c r="T56" s="69"/>
      <c r="U56" s="69"/>
      <c r="V56" s="69"/>
      <c r="W56" s="69"/>
      <c r="X56" s="69"/>
      <c r="Y56" s="69"/>
    </row>
    <row r="57" spans="1:25" s="67" customFormat="1" ht="13.8" x14ac:dyDescent="0.3">
      <c r="A57" s="89"/>
      <c r="B57" s="89"/>
      <c r="C57" s="89"/>
      <c r="D57" s="89"/>
      <c r="F57" s="100"/>
      <c r="G57" s="89"/>
      <c r="H57" s="89"/>
      <c r="I57" s="89"/>
      <c r="J57" s="89"/>
      <c r="K57" s="89"/>
      <c r="M57" s="73"/>
      <c r="N57" s="73"/>
      <c r="O57" s="73"/>
      <c r="P57" s="73"/>
      <c r="Q57" s="73"/>
      <c r="R57" s="74"/>
      <c r="S57" s="74"/>
      <c r="T57" s="69"/>
      <c r="U57" s="69"/>
      <c r="V57" s="69"/>
      <c r="W57" s="69"/>
      <c r="X57" s="69"/>
      <c r="Y57" s="69"/>
    </row>
    <row r="58" spans="1:25" s="67" customFormat="1" ht="13.8" x14ac:dyDescent="0.3">
      <c r="A58" s="89"/>
      <c r="B58" s="89"/>
      <c r="C58" s="89"/>
      <c r="D58" s="89"/>
      <c r="E58" s="89"/>
      <c r="F58" s="89"/>
      <c r="G58" s="89"/>
      <c r="H58" s="89"/>
      <c r="I58" s="89"/>
      <c r="J58" s="89"/>
      <c r="K58" s="89"/>
      <c r="M58" s="73"/>
      <c r="N58" s="73"/>
      <c r="O58" s="73"/>
      <c r="P58" s="73"/>
      <c r="Q58" s="73"/>
      <c r="R58" s="74"/>
      <c r="S58" s="74"/>
      <c r="T58" s="69"/>
      <c r="U58" s="69"/>
      <c r="V58" s="69"/>
      <c r="W58" s="69"/>
      <c r="X58" s="69"/>
      <c r="Y58" s="69"/>
    </row>
    <row r="59" spans="1:25" s="67" customFormat="1" ht="13.8" x14ac:dyDescent="0.3">
      <c r="K59" s="89"/>
      <c r="M59" s="73"/>
      <c r="N59" s="73"/>
      <c r="O59" s="111"/>
      <c r="P59" s="73"/>
      <c r="Q59" s="73"/>
      <c r="R59" s="74"/>
      <c r="S59" s="74"/>
      <c r="T59" s="69"/>
      <c r="U59" s="69"/>
      <c r="V59" s="69"/>
      <c r="W59" s="69"/>
      <c r="X59" s="69"/>
      <c r="Y59" s="69"/>
    </row>
    <row r="60" spans="1:25" s="67" customFormat="1" ht="13.8" x14ac:dyDescent="0.3">
      <c r="A60" s="89"/>
      <c r="B60" s="89" t="s">
        <v>74</v>
      </c>
      <c r="C60" s="89"/>
      <c r="D60" s="89"/>
      <c r="E60" s="89"/>
      <c r="F60" s="89"/>
      <c r="G60" s="89"/>
      <c r="H60" s="89"/>
      <c r="I60" s="89"/>
      <c r="J60" s="89"/>
      <c r="K60" s="89"/>
      <c r="M60" s="73"/>
      <c r="N60" s="73"/>
      <c r="O60" s="73"/>
      <c r="P60" s="73"/>
      <c r="Q60" s="73"/>
      <c r="R60" s="74"/>
      <c r="S60" s="74"/>
      <c r="T60" s="69"/>
      <c r="U60" s="69"/>
      <c r="V60" s="69"/>
      <c r="W60" s="69"/>
      <c r="X60" s="69"/>
      <c r="Y60" s="69"/>
    </row>
    <row r="61" spans="1:25" s="67" customFormat="1" ht="13.8" x14ac:dyDescent="0.3">
      <c r="A61" s="89"/>
      <c r="C61" s="89"/>
      <c r="D61" s="89"/>
      <c r="F61" s="110" t="s">
        <v>86</v>
      </c>
      <c r="G61" s="92"/>
      <c r="H61" s="89"/>
      <c r="I61" s="89"/>
      <c r="J61" s="89"/>
      <c r="K61" s="89"/>
      <c r="M61" s="73"/>
      <c r="N61" s="73"/>
      <c r="O61" s="73"/>
      <c r="P61" s="73"/>
      <c r="Q61" s="73"/>
      <c r="R61" s="74"/>
      <c r="S61" s="74"/>
      <c r="T61" s="69"/>
      <c r="U61" s="69"/>
      <c r="V61" s="69"/>
      <c r="W61" s="69"/>
      <c r="X61" s="69"/>
      <c r="Y61" s="69"/>
    </row>
    <row r="62" spans="1:25" s="67" customFormat="1" ht="13.8" x14ac:dyDescent="0.3">
      <c r="A62" s="89"/>
      <c r="B62" s="89"/>
      <c r="C62" s="89"/>
      <c r="D62" s="89"/>
      <c r="E62" s="89"/>
      <c r="F62" s="89"/>
      <c r="G62" s="89"/>
      <c r="H62" s="89"/>
      <c r="I62" s="89"/>
      <c r="J62" s="89"/>
      <c r="K62" s="89"/>
      <c r="M62" s="73"/>
      <c r="N62" s="73"/>
      <c r="O62" s="73"/>
      <c r="P62" s="73"/>
      <c r="Q62" s="73"/>
      <c r="R62" s="74"/>
      <c r="S62" s="74"/>
      <c r="T62" s="69"/>
      <c r="U62" s="69"/>
      <c r="V62" s="69"/>
      <c r="W62" s="69"/>
      <c r="X62" s="69"/>
      <c r="Y62" s="6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0"/>
  </sheetPr>
  <dimension ref="A1:AB62"/>
  <sheetViews>
    <sheetView tabSelected="1" view="pageBreakPreview" zoomScale="70" zoomScaleNormal="100" zoomScaleSheetLayoutView="70" workbookViewId="0">
      <selection activeCell="J16" sqref="J16"/>
    </sheetView>
  </sheetViews>
  <sheetFormatPr defaultColWidth="9.109375" defaultRowHeight="13.8" x14ac:dyDescent="0.3"/>
  <cols>
    <col min="1" max="2" width="9" style="15" customWidth="1"/>
    <col min="3" max="3" width="9.109375" style="15" customWidth="1"/>
    <col min="4" max="11" width="9" style="15" customWidth="1"/>
    <col min="12" max="12" width="4" style="17" customWidth="1"/>
    <col min="13" max="19" width="4" style="18" customWidth="1"/>
    <col min="20" max="20" width="4" style="13" customWidth="1"/>
    <col min="21" max="23" width="9.109375" style="15"/>
    <col min="24" max="27" width="9.109375" style="19"/>
    <col min="28" max="16384" width="9.109375" style="15"/>
  </cols>
  <sheetData>
    <row r="1" spans="1:28" s="9" customFormat="1" x14ac:dyDescent="0.3">
      <c r="A1" s="3"/>
      <c r="B1" s="4" t="s">
        <v>24</v>
      </c>
      <c r="C1" s="5" t="s">
        <v>23</v>
      </c>
      <c r="D1" s="3"/>
      <c r="E1" s="3"/>
      <c r="F1" s="4" t="s">
        <v>25</v>
      </c>
      <c r="G1" s="6">
        <v>1</v>
      </c>
      <c r="H1" s="3"/>
      <c r="I1" s="3"/>
      <c r="J1" s="3"/>
      <c r="K1" s="3"/>
      <c r="M1" s="50" t="s">
        <v>47</v>
      </c>
      <c r="N1" s="50" t="s">
        <v>48</v>
      </c>
      <c r="O1" s="50" t="s">
        <v>49</v>
      </c>
      <c r="P1" s="50" t="s">
        <v>49</v>
      </c>
      <c r="Q1" s="50" t="s">
        <v>49</v>
      </c>
      <c r="R1" s="50" t="s">
        <v>50</v>
      </c>
      <c r="S1" s="51" t="s">
        <v>51</v>
      </c>
      <c r="T1" s="52" t="s">
        <v>52</v>
      </c>
      <c r="W1" s="10" t="s">
        <v>53</v>
      </c>
      <c r="X1" s="11">
        <f>SUM(M:M)</f>
        <v>1</v>
      </c>
    </row>
    <row r="2" spans="1:28" s="9" customFormat="1" x14ac:dyDescent="0.3">
      <c r="A2" s="3"/>
      <c r="B2" s="4" t="s">
        <v>26</v>
      </c>
      <c r="C2" s="5" t="s">
        <v>27</v>
      </c>
      <c r="D2" s="3"/>
      <c r="E2" s="3"/>
      <c r="F2" s="4" t="s">
        <v>28</v>
      </c>
      <c r="G2" s="5" t="s">
        <v>22</v>
      </c>
      <c r="H2" s="3"/>
      <c r="I2" s="3"/>
      <c r="J2" s="3"/>
      <c r="K2" s="3"/>
      <c r="M2" s="53" t="s">
        <v>54</v>
      </c>
      <c r="N2" s="53" t="s">
        <v>54</v>
      </c>
      <c r="O2" s="53" t="s">
        <v>48</v>
      </c>
      <c r="P2" s="53" t="s">
        <v>48</v>
      </c>
      <c r="Q2" s="53" t="s">
        <v>48</v>
      </c>
      <c r="R2" s="53" t="s">
        <v>54</v>
      </c>
      <c r="S2" s="54" t="s">
        <v>54</v>
      </c>
      <c r="T2" s="55"/>
      <c r="W2" s="10" t="s">
        <v>55</v>
      </c>
      <c r="X2" s="11">
        <f>SUM(N:N)</f>
        <v>0</v>
      </c>
    </row>
    <row r="3" spans="1:28" s="9" customFormat="1" x14ac:dyDescent="0.3">
      <c r="A3" s="3"/>
      <c r="B3" s="4" t="s">
        <v>1</v>
      </c>
      <c r="C3" s="7" t="s">
        <v>29</v>
      </c>
      <c r="D3" s="3"/>
      <c r="E3" s="3"/>
      <c r="F3" s="4" t="s">
        <v>0</v>
      </c>
      <c r="G3" s="5" t="s">
        <v>30</v>
      </c>
      <c r="H3" s="3"/>
      <c r="I3" s="3"/>
      <c r="J3" s="3"/>
      <c r="K3" s="3"/>
      <c r="M3" s="53"/>
      <c r="N3" s="53"/>
      <c r="O3" s="53"/>
      <c r="P3" s="53"/>
      <c r="Q3" s="53"/>
      <c r="R3" s="53"/>
      <c r="S3" s="54"/>
      <c r="T3" s="55"/>
      <c r="W3" s="10" t="s">
        <v>56</v>
      </c>
      <c r="X3" s="11">
        <f>SUM(O:O)</f>
        <v>0</v>
      </c>
    </row>
    <row r="4" spans="1:28" s="9" customFormat="1" x14ac:dyDescent="0.3">
      <c r="A4" s="3"/>
      <c r="B4" s="4" t="s">
        <v>31</v>
      </c>
      <c r="C4" s="6"/>
      <c r="D4" s="3"/>
      <c r="E4" s="3"/>
      <c r="F4" s="4" t="s">
        <v>32</v>
      </c>
      <c r="G4" s="5" t="s">
        <v>60</v>
      </c>
      <c r="H4" s="3"/>
      <c r="I4" s="3"/>
      <c r="J4" s="3"/>
      <c r="K4" s="3"/>
      <c r="M4" s="53"/>
      <c r="N4" s="53"/>
      <c r="O4" s="53"/>
      <c r="P4" s="53"/>
      <c r="Q4" s="56"/>
      <c r="R4" s="57"/>
      <c r="S4" s="58"/>
      <c r="T4" s="55"/>
      <c r="W4" s="10" t="s">
        <v>56</v>
      </c>
      <c r="X4" s="11">
        <f>SUM(P:P)</f>
        <v>0</v>
      </c>
    </row>
    <row r="5" spans="1:28" s="9" customFormat="1" x14ac:dyDescent="0.3">
      <c r="A5" s="3"/>
      <c r="B5" s="4" t="s">
        <v>34</v>
      </c>
      <c r="C5" s="6" t="s">
        <v>57</v>
      </c>
      <c r="D5" s="3"/>
      <c r="E5" s="4"/>
      <c r="F5" s="3"/>
      <c r="G5" s="3"/>
      <c r="H5" s="3"/>
      <c r="I5" s="3"/>
      <c r="J5" s="3"/>
      <c r="K5" s="3"/>
      <c r="M5" s="53"/>
      <c r="N5" s="53"/>
      <c r="O5" s="53"/>
      <c r="P5" s="53"/>
      <c r="Q5" s="56"/>
      <c r="R5" s="57"/>
      <c r="S5" s="58"/>
      <c r="T5" s="55"/>
      <c r="W5" s="10" t="s">
        <v>56</v>
      </c>
      <c r="X5" s="11">
        <f>SUM(Q:Q)</f>
        <v>0</v>
      </c>
    </row>
    <row r="6" spans="1:28" s="9" customFormat="1" x14ac:dyDescent="0.3">
      <c r="A6" s="3"/>
      <c r="B6" s="3" t="s">
        <v>35</v>
      </c>
      <c r="C6" s="8"/>
      <c r="D6" s="3"/>
      <c r="E6" s="3"/>
      <c r="F6" s="3"/>
      <c r="G6" s="3"/>
      <c r="H6" s="3"/>
      <c r="I6" s="3"/>
      <c r="J6" s="3"/>
      <c r="K6" s="3"/>
      <c r="M6" s="53"/>
      <c r="N6" s="53"/>
      <c r="O6" s="53"/>
      <c r="P6" s="53"/>
      <c r="Q6" s="56"/>
      <c r="R6" s="57"/>
      <c r="S6" s="58"/>
      <c r="T6" s="55"/>
      <c r="W6" s="10" t="s">
        <v>58</v>
      </c>
      <c r="X6" s="11">
        <f>SUM(R:R)</f>
        <v>0</v>
      </c>
    </row>
    <row r="7" spans="1:28" s="9" customFormat="1" x14ac:dyDescent="0.3">
      <c r="A7" s="3"/>
      <c r="B7" s="3"/>
      <c r="C7" s="3"/>
      <c r="D7" s="3"/>
      <c r="E7" s="3"/>
      <c r="F7" s="3"/>
      <c r="G7" s="3"/>
      <c r="H7" s="3"/>
      <c r="I7" s="3"/>
      <c r="J7" s="3"/>
      <c r="K7" s="3"/>
      <c r="M7" s="53"/>
      <c r="N7" s="53"/>
      <c r="O7" s="53"/>
      <c r="P7" s="53"/>
      <c r="Q7" s="56"/>
      <c r="R7" s="57"/>
      <c r="S7" s="58"/>
      <c r="T7" s="55"/>
      <c r="W7" s="10" t="s">
        <v>59</v>
      </c>
      <c r="X7" s="11">
        <f>SUM(S:S)</f>
        <v>0</v>
      </c>
    </row>
    <row r="8" spans="1:28" s="12" customFormat="1" x14ac:dyDescent="0.3">
      <c r="A8" s="76"/>
      <c r="B8" s="67"/>
      <c r="C8" s="67"/>
      <c r="D8" s="67"/>
      <c r="E8" s="77" t="s">
        <v>24</v>
      </c>
      <c r="F8" s="78" t="str">
        <f>$C$1</f>
        <v>R. Abbott</v>
      </c>
      <c r="G8" s="93"/>
      <c r="H8" s="94"/>
      <c r="I8" s="77" t="s">
        <v>36</v>
      </c>
      <c r="J8" s="95" t="str">
        <f>$G$2</f>
        <v>AA-SM-012</v>
      </c>
      <c r="K8" s="94"/>
      <c r="L8" s="82"/>
      <c r="M8" s="96"/>
      <c r="N8" s="97"/>
      <c r="O8" s="53"/>
      <c r="P8" s="14"/>
      <c r="Q8" s="14"/>
      <c r="R8" s="14"/>
      <c r="S8" s="14"/>
      <c r="T8" s="13"/>
    </row>
    <row r="9" spans="1:28" s="12" customFormat="1" x14ac:dyDescent="0.3">
      <c r="A9" s="67"/>
      <c r="B9" s="67"/>
      <c r="C9" s="67"/>
      <c r="D9" s="67"/>
      <c r="E9" s="77" t="s">
        <v>26</v>
      </c>
      <c r="F9" s="94" t="str">
        <f>$C$2</f>
        <v xml:space="preserve"> </v>
      </c>
      <c r="G9" s="93"/>
      <c r="H9" s="94"/>
      <c r="I9" s="77" t="s">
        <v>37</v>
      </c>
      <c r="J9" s="94" t="str">
        <f>$G$3</f>
        <v>IR</v>
      </c>
      <c r="K9" s="94"/>
      <c r="L9" s="82"/>
      <c r="M9" s="96">
        <v>1</v>
      </c>
      <c r="N9" s="97"/>
      <c r="O9" s="53"/>
      <c r="P9" s="14"/>
      <c r="Q9" s="14"/>
      <c r="R9" s="14"/>
      <c r="S9" s="14"/>
      <c r="T9" s="13"/>
    </row>
    <row r="10" spans="1:28" s="12" customFormat="1" x14ac:dyDescent="0.3">
      <c r="A10" s="67"/>
      <c r="B10" s="67"/>
      <c r="C10" s="67"/>
      <c r="D10" s="67"/>
      <c r="E10" s="77" t="s">
        <v>1</v>
      </c>
      <c r="F10" s="94" t="str">
        <f>$C$3</f>
        <v>20/10/2013</v>
      </c>
      <c r="G10" s="93"/>
      <c r="H10" s="94"/>
      <c r="I10" s="77" t="s">
        <v>38</v>
      </c>
      <c r="J10" s="78" t="str">
        <f>L10&amp;" of "&amp;$G$1</f>
        <v>1 of 1</v>
      </c>
      <c r="K10" s="94"/>
      <c r="L10" s="82">
        <f>SUM($M$1:M9)</f>
        <v>1</v>
      </c>
      <c r="M10" s="96"/>
      <c r="N10" s="97"/>
      <c r="O10" s="53"/>
      <c r="P10" s="14"/>
      <c r="Q10" s="14"/>
      <c r="R10" s="14"/>
      <c r="S10" s="14"/>
      <c r="T10" s="13"/>
    </row>
    <row r="11" spans="1:28" s="12" customFormat="1" x14ac:dyDescent="0.3">
      <c r="A11" s="67"/>
      <c r="B11" s="67"/>
      <c r="C11" s="67"/>
      <c r="D11" s="67"/>
      <c r="E11" s="77" t="s">
        <v>2</v>
      </c>
      <c r="F11" s="79" t="str">
        <f>$C$5</f>
        <v>STANDARD SPREADSHEET METHOD</v>
      </c>
      <c r="G11" s="93"/>
      <c r="H11" s="93"/>
      <c r="I11" s="93"/>
      <c r="J11" s="93"/>
      <c r="K11" s="93"/>
      <c r="L11" s="82"/>
      <c r="M11" s="96"/>
      <c r="N11" s="97"/>
      <c r="O11" s="53"/>
      <c r="P11" s="14"/>
      <c r="Q11" s="14"/>
      <c r="R11" s="14"/>
      <c r="S11" s="14"/>
      <c r="T11" s="13"/>
    </row>
    <row r="12" spans="1:28" ht="15.6" x14ac:dyDescent="0.3">
      <c r="A12" s="67"/>
      <c r="B12" s="98" t="str">
        <f>$G$4</f>
        <v>CRIPPLING STRENGTH - NEEDHAM METHOD</v>
      </c>
      <c r="C12" s="67"/>
      <c r="D12" s="67"/>
      <c r="E12" s="67"/>
      <c r="F12" s="67"/>
      <c r="G12" s="67"/>
      <c r="H12" s="67"/>
      <c r="I12" s="83"/>
      <c r="J12" s="78"/>
      <c r="K12" s="67"/>
      <c r="L12" s="67"/>
      <c r="M12" s="96"/>
      <c r="N12" s="97"/>
      <c r="V12" s="19"/>
      <c r="W12" s="19"/>
      <c r="AB12" s="19"/>
    </row>
    <row r="13" spans="1:28" ht="13.5" customHeight="1" x14ac:dyDescent="0.3">
      <c r="A13" s="16"/>
      <c r="B13" s="101" t="s">
        <v>75</v>
      </c>
      <c r="C13" s="16"/>
      <c r="D13" s="16"/>
      <c r="E13" s="16"/>
      <c r="F13" s="16"/>
      <c r="G13" s="16"/>
      <c r="H13" s="16"/>
      <c r="I13" s="16"/>
      <c r="J13" s="16"/>
      <c r="K13" s="16"/>
      <c r="V13" s="19"/>
      <c r="W13" s="20" t="s">
        <v>3</v>
      </c>
      <c r="X13" s="20" t="s">
        <v>4</v>
      </c>
      <c r="AB13" s="19"/>
    </row>
    <row r="14" spans="1:28" x14ac:dyDescent="0.3">
      <c r="A14" s="16"/>
      <c r="B14" s="21"/>
      <c r="C14" s="16"/>
      <c r="D14" s="16"/>
      <c r="E14" s="16"/>
      <c r="F14" s="16"/>
      <c r="G14" s="16"/>
      <c r="H14" s="16"/>
      <c r="I14" s="16"/>
      <c r="J14" s="16"/>
      <c r="K14" s="16"/>
      <c r="V14" s="22" t="s">
        <v>5</v>
      </c>
      <c r="W14" s="19">
        <v>0</v>
      </c>
      <c r="X14" s="23">
        <f>Z18</f>
        <v>4.7895982056012143E-2</v>
      </c>
      <c r="Z14" s="20" t="s">
        <v>3</v>
      </c>
      <c r="AA14" s="19">
        <v>0</v>
      </c>
      <c r="AB14" s="19">
        <v>7.2</v>
      </c>
    </row>
    <row r="15" spans="1:28" x14ac:dyDescent="0.3">
      <c r="A15" s="16"/>
      <c r="B15" s="21" t="s">
        <v>8</v>
      </c>
      <c r="C15" s="27">
        <v>1</v>
      </c>
      <c r="D15" s="16" t="s">
        <v>19</v>
      </c>
      <c r="E15" s="16"/>
      <c r="F15" s="21" t="s">
        <v>77</v>
      </c>
      <c r="G15" s="15" t="str">
        <f ca="1">[1]!xlv(G17)</f>
        <v>(h + b) / 2</v>
      </c>
      <c r="I15" s="16"/>
      <c r="J15" s="16"/>
      <c r="K15" s="16"/>
      <c r="V15" s="22"/>
      <c r="W15" s="24">
        <f>V20</f>
        <v>13.75</v>
      </c>
      <c r="X15" s="23">
        <f>Z18</f>
        <v>4.7895982056012143E-2</v>
      </c>
      <c r="Z15" s="20" t="s">
        <v>4</v>
      </c>
      <c r="AA15" s="19">
        <v>8.1500000000000003E-2</v>
      </c>
      <c r="AB15" s="19">
        <v>8.1500000000000003E-2</v>
      </c>
    </row>
    <row r="16" spans="1:28" x14ac:dyDescent="0.3">
      <c r="A16" s="16"/>
      <c r="B16" s="21" t="s">
        <v>76</v>
      </c>
      <c r="C16" s="27">
        <v>1.2</v>
      </c>
      <c r="D16" s="16" t="s">
        <v>19</v>
      </c>
      <c r="E16" s="16"/>
      <c r="F16" s="21" t="s">
        <v>78</v>
      </c>
      <c r="G16" s="35" t="str">
        <f>[1]!xln(G17)</f>
        <v>(1.2 + 1) / 2</v>
      </c>
      <c r="H16" s="16"/>
      <c r="I16" s="16"/>
      <c r="J16" s="16"/>
      <c r="K16" s="16"/>
      <c r="V16" s="22" t="s">
        <v>7</v>
      </c>
      <c r="W16" s="24">
        <f>V20</f>
        <v>13.75</v>
      </c>
      <c r="X16" s="19">
        <v>0</v>
      </c>
      <c r="AB16" s="19"/>
    </row>
    <row r="17" spans="1:28" x14ac:dyDescent="0.3">
      <c r="A17" s="16"/>
      <c r="B17" s="21" t="s">
        <v>9</v>
      </c>
      <c r="C17" s="29">
        <v>0.08</v>
      </c>
      <c r="D17" s="16" t="s">
        <v>19</v>
      </c>
      <c r="E17" s="16"/>
      <c r="F17" s="21" t="s">
        <v>77</v>
      </c>
      <c r="G17" s="102">
        <f>(C16+C15)/2</f>
        <v>1.1000000000000001</v>
      </c>
      <c r="H17" s="16"/>
      <c r="I17" s="16"/>
      <c r="J17" s="16"/>
      <c r="K17" s="16"/>
      <c r="V17" s="19"/>
      <c r="W17" s="24">
        <f>V20</f>
        <v>13.75</v>
      </c>
      <c r="X17" s="23">
        <f>Z18</f>
        <v>4.7895982056012143E-2</v>
      </c>
      <c r="AB17" s="19"/>
    </row>
    <row r="18" spans="1:28" x14ac:dyDescent="0.3">
      <c r="A18" s="16"/>
      <c r="B18" s="104" t="s">
        <v>83</v>
      </c>
      <c r="C18" s="105">
        <f>3*C17</f>
        <v>0.24</v>
      </c>
      <c r="D18" s="15" t="s">
        <v>19</v>
      </c>
      <c r="H18" s="16"/>
      <c r="I18" s="16"/>
      <c r="J18" s="16"/>
      <c r="K18" s="16"/>
      <c r="X18" s="15"/>
      <c r="Z18" s="19">
        <f>INDEX(Z20:AB20,MATCH(C19,Z21:AB21,0))</f>
        <v>4.7895982056012143E-2</v>
      </c>
      <c r="AB18" s="19"/>
    </row>
    <row r="19" spans="1:28" x14ac:dyDescent="0.3">
      <c r="A19" s="16"/>
      <c r="B19" s="21" t="s">
        <v>79</v>
      </c>
      <c r="C19" s="103" t="s">
        <v>80</v>
      </c>
      <c r="D19" s="35"/>
      <c r="E19" s="35"/>
      <c r="F19" s="16"/>
      <c r="G19" s="16"/>
      <c r="H19" s="31"/>
      <c r="I19" s="16"/>
      <c r="J19" s="16"/>
      <c r="K19" s="16"/>
      <c r="V19" s="22"/>
      <c r="W19" s="23"/>
      <c r="X19" s="15"/>
      <c r="AB19" s="19"/>
    </row>
    <row r="20" spans="1:28" x14ac:dyDescent="0.3">
      <c r="A20" s="16"/>
      <c r="H20" s="16"/>
      <c r="I20" s="31"/>
      <c r="J20" s="31"/>
      <c r="K20" s="31"/>
      <c r="V20" s="24">
        <f>G17/C17</f>
        <v>13.75</v>
      </c>
      <c r="W20" s="19"/>
      <c r="Z20" s="23">
        <f>Z$23/(($V20)^0.75)</f>
        <v>4.4254767045905953E-2</v>
      </c>
      <c r="AA20" s="23">
        <f>AA$23/(($V20)^0.75)</f>
        <v>4.7895982056012143E-2</v>
      </c>
      <c r="AB20" s="23">
        <f>AB$23/(($V20)^0.75)</f>
        <v>5.1257103603802465E-2</v>
      </c>
    </row>
    <row r="21" spans="1:28" x14ac:dyDescent="0.3">
      <c r="A21" s="16"/>
      <c r="H21" s="16"/>
      <c r="I21" s="16"/>
      <c r="J21" s="16"/>
      <c r="K21" s="16"/>
      <c r="X21" s="15"/>
      <c r="Z21" s="103" t="s">
        <v>82</v>
      </c>
      <c r="AA21" s="103" t="s">
        <v>80</v>
      </c>
      <c r="AB21" s="103" t="s">
        <v>81</v>
      </c>
    </row>
    <row r="22" spans="1:28" x14ac:dyDescent="0.3">
      <c r="A22" s="16"/>
      <c r="H22" s="16"/>
      <c r="I22" s="16"/>
      <c r="J22" s="16"/>
      <c r="K22" s="16"/>
      <c r="AB22" s="19"/>
    </row>
    <row r="23" spans="1:28" x14ac:dyDescent="0.3">
      <c r="A23" s="16"/>
      <c r="B23" s="16"/>
      <c r="C23" s="16"/>
      <c r="D23" s="16"/>
      <c r="E23" s="16"/>
      <c r="F23" s="16"/>
      <c r="G23" s="16"/>
      <c r="H23" s="16"/>
      <c r="I23" s="16"/>
      <c r="J23" s="16"/>
      <c r="K23" s="16"/>
      <c r="W23" s="20"/>
      <c r="X23" s="20"/>
      <c r="Y23" s="20"/>
      <c r="Z23" s="19">
        <v>0.316</v>
      </c>
      <c r="AA23" s="19">
        <v>0.34200000000000003</v>
      </c>
      <c r="AB23" s="19">
        <v>0.36599999999999999</v>
      </c>
    </row>
    <row r="24" spans="1:28" x14ac:dyDescent="0.3">
      <c r="A24" s="16"/>
      <c r="B24" s="16"/>
      <c r="C24" s="16"/>
      <c r="D24" s="16"/>
      <c r="E24" s="16"/>
      <c r="F24" s="16"/>
      <c r="G24" s="16"/>
      <c r="H24" s="16"/>
      <c r="I24" s="16"/>
      <c r="J24" s="16"/>
      <c r="K24" s="16"/>
      <c r="V24" s="20" t="s">
        <v>14</v>
      </c>
      <c r="W24" s="20"/>
      <c r="X24" s="20"/>
      <c r="Y24" s="20"/>
      <c r="AB24" s="19"/>
    </row>
    <row r="25" spans="1:28" x14ac:dyDescent="0.3">
      <c r="A25" s="16"/>
      <c r="B25" s="16"/>
      <c r="C25" s="16"/>
      <c r="D25" s="16"/>
      <c r="E25" s="16"/>
      <c r="F25" s="16"/>
      <c r="G25" s="16"/>
      <c r="H25" s="16"/>
      <c r="I25" s="16"/>
      <c r="J25" s="16"/>
      <c r="K25" s="16"/>
      <c r="V25" s="19">
        <v>6.1</v>
      </c>
      <c r="W25" s="19"/>
      <c r="Z25" s="23">
        <f t="shared" ref="Z25:Z55" si="0">Z$23/(($V25)^0.75)</f>
        <v>8.1412240402812877E-2</v>
      </c>
      <c r="AA25" s="23"/>
      <c r="AB25" s="23"/>
    </row>
    <row r="26" spans="1:28" x14ac:dyDescent="0.3">
      <c r="A26" s="16"/>
      <c r="B26" s="16"/>
      <c r="C26" s="16"/>
      <c r="D26" s="16"/>
      <c r="E26" s="16"/>
      <c r="F26" s="16"/>
      <c r="G26" s="28"/>
      <c r="H26" s="16"/>
      <c r="I26" s="16"/>
      <c r="J26" s="16"/>
      <c r="K26" s="16"/>
      <c r="V26" s="19">
        <v>6.8</v>
      </c>
      <c r="W26" s="19"/>
      <c r="Z26" s="23">
        <f t="shared" si="0"/>
        <v>7.504217242086525E-2</v>
      </c>
      <c r="AA26" s="23">
        <f t="shared" ref="AA25:AA55" si="1">AA$23/(($V26)^0.75)</f>
        <v>8.1216528379544031E-2</v>
      </c>
      <c r="AB26" s="23"/>
    </row>
    <row r="27" spans="1:28" x14ac:dyDescent="0.3">
      <c r="A27" s="16"/>
      <c r="B27" s="16"/>
      <c r="C27" s="16"/>
      <c r="D27" s="16"/>
      <c r="E27" s="16"/>
      <c r="F27" s="16"/>
      <c r="G27" s="28"/>
      <c r="H27" s="16"/>
      <c r="I27" s="16"/>
      <c r="J27" s="16"/>
      <c r="K27" s="16"/>
      <c r="V27" s="19">
        <v>7.45</v>
      </c>
      <c r="W27" s="19"/>
      <c r="Z27" s="23">
        <f t="shared" si="0"/>
        <v>7.0076092634908591E-2</v>
      </c>
      <c r="AA27" s="23">
        <f t="shared" si="1"/>
        <v>7.5841847092211201E-2</v>
      </c>
      <c r="AB27" s="23">
        <f t="shared" ref="AB25:AB55" si="2">AB$23/(($V27)^0.75)</f>
        <v>8.1164081975875144E-2</v>
      </c>
    </row>
    <row r="28" spans="1:28" x14ac:dyDescent="0.3">
      <c r="A28" s="16"/>
      <c r="B28" s="16"/>
      <c r="C28" s="16"/>
      <c r="D28" s="16"/>
      <c r="E28" s="16"/>
      <c r="F28" s="16"/>
      <c r="G28" s="28"/>
      <c r="H28" s="16"/>
      <c r="I28" s="16"/>
      <c r="J28" s="16"/>
      <c r="K28" s="16"/>
      <c r="V28" s="19">
        <v>9</v>
      </c>
      <c r="W28" s="19"/>
      <c r="Z28" s="23">
        <f t="shared" si="0"/>
        <v>6.0814228354640579E-2</v>
      </c>
      <c r="AA28" s="23">
        <f t="shared" si="1"/>
        <v>6.5817930687617335E-2</v>
      </c>
      <c r="AB28" s="23">
        <f t="shared" si="2"/>
        <v>7.0436732841134345E-2</v>
      </c>
    </row>
    <row r="29" spans="1:28" x14ac:dyDescent="0.3">
      <c r="A29" s="16"/>
      <c r="B29" s="21"/>
      <c r="C29" s="34"/>
      <c r="D29" s="35"/>
      <c r="E29" s="35"/>
      <c r="F29" s="16"/>
      <c r="G29" s="28"/>
      <c r="H29" s="16"/>
      <c r="I29" s="16"/>
      <c r="J29" s="16"/>
      <c r="K29" s="16"/>
      <c r="V29" s="19">
        <v>10</v>
      </c>
      <c r="W29" s="19"/>
      <c r="Z29" s="23">
        <f t="shared" si="0"/>
        <v>5.6193629357229949E-2</v>
      </c>
      <c r="AA29" s="23">
        <f t="shared" si="1"/>
        <v>6.0817155823331151E-2</v>
      </c>
      <c r="AB29" s="23">
        <f t="shared" si="2"/>
        <v>6.5085026407424557E-2</v>
      </c>
    </row>
    <row r="30" spans="1:28" x14ac:dyDescent="0.3">
      <c r="A30" s="16"/>
      <c r="B30" s="21"/>
      <c r="C30" s="34"/>
      <c r="D30" s="35"/>
      <c r="E30" s="36"/>
      <c r="F30" s="16"/>
      <c r="G30" s="28"/>
      <c r="H30" s="16"/>
      <c r="I30" s="16"/>
      <c r="J30" s="16"/>
      <c r="K30" s="16"/>
      <c r="V30" s="19">
        <v>11</v>
      </c>
      <c r="W30" s="19"/>
      <c r="Z30" s="23">
        <f t="shared" si="0"/>
        <v>5.2316968240069768E-2</v>
      </c>
      <c r="AA30" s="23">
        <f t="shared" si="1"/>
        <v>5.6621528918050196E-2</v>
      </c>
      <c r="AB30" s="23">
        <f t="shared" si="2"/>
        <v>6.0594969543878274E-2</v>
      </c>
    </row>
    <row r="31" spans="1:28" x14ac:dyDescent="0.3">
      <c r="A31" s="16"/>
      <c r="B31" s="21"/>
      <c r="C31" s="34"/>
      <c r="D31" s="35"/>
      <c r="E31" s="36"/>
      <c r="F31" s="16"/>
      <c r="G31" s="28"/>
      <c r="H31" s="16"/>
      <c r="I31" s="16"/>
      <c r="J31" s="16"/>
      <c r="K31" s="16"/>
      <c r="V31" s="19">
        <v>12</v>
      </c>
      <c r="W31" s="19"/>
      <c r="Z31" s="23">
        <f t="shared" si="0"/>
        <v>4.9011855912710574E-2</v>
      </c>
      <c r="AA31" s="23">
        <f t="shared" si="1"/>
        <v>5.3044476968819677E-2</v>
      </c>
      <c r="AB31" s="23">
        <f t="shared" si="2"/>
        <v>5.6766896405228064E-2</v>
      </c>
    </row>
    <row r="32" spans="1:28" x14ac:dyDescent="0.3">
      <c r="A32" s="16"/>
      <c r="B32" s="16"/>
      <c r="C32" s="16"/>
      <c r="D32" s="16"/>
      <c r="E32" s="16"/>
      <c r="F32" s="16"/>
      <c r="G32" s="28"/>
      <c r="H32" s="16"/>
      <c r="I32" s="16"/>
      <c r="J32" s="16"/>
      <c r="K32" s="16"/>
      <c r="V32" s="19">
        <v>13</v>
      </c>
      <c r="W32" s="19"/>
      <c r="Z32" s="23">
        <f t="shared" si="0"/>
        <v>4.6156149183741349E-2</v>
      </c>
      <c r="AA32" s="23">
        <f t="shared" si="1"/>
        <v>4.9953807027973238E-2</v>
      </c>
      <c r="AB32" s="23">
        <f t="shared" si="2"/>
        <v>5.3459337345725735E-2</v>
      </c>
    </row>
    <row r="33" spans="1:28" x14ac:dyDescent="0.3">
      <c r="A33" s="16"/>
      <c r="B33" s="37"/>
      <c r="C33" s="38"/>
      <c r="D33" s="39"/>
      <c r="E33" s="40"/>
      <c r="F33" s="16"/>
      <c r="G33" s="28"/>
      <c r="H33" s="16"/>
      <c r="I33" s="16"/>
      <c r="J33" s="16"/>
      <c r="K33" s="16"/>
      <c r="V33" s="19">
        <v>14</v>
      </c>
      <c r="W33" s="19"/>
      <c r="Z33" s="23">
        <f t="shared" si="0"/>
        <v>4.3660736343184549E-2</v>
      </c>
      <c r="AA33" s="23">
        <f t="shared" si="1"/>
        <v>4.7253075409395939E-2</v>
      </c>
      <c r="AB33" s="23">
        <f t="shared" si="2"/>
        <v>5.0569080701283367E-2</v>
      </c>
    </row>
    <row r="34" spans="1:28" x14ac:dyDescent="0.3">
      <c r="A34" s="16"/>
      <c r="B34" s="16"/>
      <c r="C34" s="16"/>
      <c r="D34" s="16"/>
      <c r="E34" s="16"/>
      <c r="F34" s="16"/>
      <c r="G34" s="28"/>
      <c r="H34" s="16"/>
      <c r="I34" s="16"/>
      <c r="J34" s="16"/>
      <c r="K34" s="16"/>
      <c r="V34" s="19">
        <v>15</v>
      </c>
      <c r="W34" s="19"/>
      <c r="Z34" s="23">
        <f t="shared" si="0"/>
        <v>4.1458982407991736E-2</v>
      </c>
      <c r="AA34" s="23">
        <f t="shared" si="1"/>
        <v>4.4870164504851824E-2</v>
      </c>
      <c r="AB34" s="23">
        <f t="shared" si="2"/>
        <v>4.8018947978876507E-2</v>
      </c>
    </row>
    <row r="35" spans="1:28" x14ac:dyDescent="0.3">
      <c r="C35" s="41"/>
      <c r="D35" s="35"/>
      <c r="E35" s="40"/>
      <c r="F35" s="16"/>
      <c r="G35" s="28"/>
      <c r="H35" s="16"/>
      <c r="I35" s="16"/>
      <c r="J35" s="16"/>
      <c r="K35" s="16"/>
      <c r="V35" s="19">
        <v>16</v>
      </c>
      <c r="W35" s="19"/>
      <c r="Z35" s="23">
        <f t="shared" si="0"/>
        <v>3.9500000000000007E-2</v>
      </c>
      <c r="AA35" s="23">
        <f t="shared" si="1"/>
        <v>4.275000000000001E-2</v>
      </c>
      <c r="AB35" s="23">
        <f t="shared" si="2"/>
        <v>4.5750000000000006E-2</v>
      </c>
    </row>
    <row r="36" spans="1:28" x14ac:dyDescent="0.3">
      <c r="A36" s="16"/>
      <c r="B36" s="16"/>
      <c r="C36" s="16"/>
      <c r="D36" s="16"/>
      <c r="E36" s="16"/>
      <c r="F36" s="16"/>
      <c r="G36" s="28"/>
      <c r="H36" s="16"/>
      <c r="I36" s="16"/>
      <c r="J36" s="16"/>
      <c r="K36" s="16"/>
      <c r="V36" s="19">
        <v>17</v>
      </c>
      <c r="W36" s="19"/>
      <c r="Z36" s="23">
        <f t="shared" si="0"/>
        <v>3.7744214495210704E-2</v>
      </c>
      <c r="AA36" s="23">
        <f t="shared" si="1"/>
        <v>4.0849751130892599E-2</v>
      </c>
      <c r="AB36" s="23">
        <f t="shared" si="2"/>
        <v>4.3716400333060498E-2</v>
      </c>
    </row>
    <row r="37" spans="1:28" x14ac:dyDescent="0.3">
      <c r="A37" s="16"/>
      <c r="B37" s="16"/>
      <c r="C37" s="16"/>
      <c r="D37" s="16"/>
      <c r="E37" s="16"/>
      <c r="F37" s="16"/>
      <c r="G37" s="16"/>
      <c r="H37" s="16"/>
      <c r="I37" s="16"/>
      <c r="J37" s="16"/>
      <c r="K37" s="16"/>
      <c r="V37" s="19">
        <v>18</v>
      </c>
      <c r="W37" s="19"/>
      <c r="Z37" s="23">
        <f t="shared" si="0"/>
        <v>3.6160356526369411E-2</v>
      </c>
      <c r="AA37" s="23">
        <f t="shared" si="1"/>
        <v>3.9135575734235248E-2</v>
      </c>
      <c r="AB37" s="23">
        <f t="shared" si="2"/>
        <v>4.1881931926111407E-2</v>
      </c>
    </row>
    <row r="38" spans="1:28" x14ac:dyDescent="0.3">
      <c r="A38" s="16"/>
      <c r="B38" s="16"/>
      <c r="C38" s="16"/>
      <c r="D38" s="16"/>
      <c r="E38" s="16"/>
      <c r="F38" s="16"/>
      <c r="G38" s="16"/>
      <c r="H38" s="16"/>
      <c r="I38" s="16"/>
      <c r="J38" s="16"/>
      <c r="K38" s="16"/>
      <c r="V38" s="19">
        <v>19</v>
      </c>
      <c r="W38" s="19"/>
      <c r="Z38" s="23">
        <f t="shared" si="0"/>
        <v>3.472337110830688E-2</v>
      </c>
      <c r="AA38" s="23">
        <f t="shared" si="1"/>
        <v>3.75803573387372E-2</v>
      </c>
      <c r="AB38" s="23">
        <f t="shared" si="2"/>
        <v>4.0217575397595948E-2</v>
      </c>
    </row>
    <row r="39" spans="1:28" x14ac:dyDescent="0.3">
      <c r="A39" s="16"/>
      <c r="B39" s="16"/>
      <c r="C39" s="16"/>
      <c r="D39" s="16"/>
      <c r="E39" s="16"/>
      <c r="F39" s="16"/>
      <c r="G39" s="16"/>
      <c r="H39" s="16"/>
      <c r="I39" s="16"/>
      <c r="J39" s="16"/>
      <c r="K39" s="16"/>
      <c r="V39" s="19">
        <v>20</v>
      </c>
      <c r="W39" s="19"/>
      <c r="Z39" s="23">
        <f t="shared" si="0"/>
        <v>3.3412931924721827E-2</v>
      </c>
      <c r="AA39" s="23">
        <f t="shared" si="1"/>
        <v>3.6162097209667295E-2</v>
      </c>
      <c r="AB39" s="23">
        <f t="shared" si="2"/>
        <v>3.8699788241924646E-2</v>
      </c>
    </row>
    <row r="40" spans="1:28" x14ac:dyDescent="0.3">
      <c r="A40" s="16"/>
      <c r="B40" s="16"/>
      <c r="C40" s="16"/>
      <c r="D40" s="16"/>
      <c r="E40" s="16"/>
      <c r="F40" s="16"/>
      <c r="G40" s="16"/>
      <c r="H40" s="16"/>
      <c r="I40" s="16"/>
      <c r="J40" s="16"/>
      <c r="K40" s="16"/>
      <c r="V40" s="19">
        <v>24</v>
      </c>
      <c r="W40" s="19"/>
      <c r="Z40" s="23">
        <f t="shared" si="0"/>
        <v>2.9142623885441799E-2</v>
      </c>
      <c r="AA40" s="23">
        <f t="shared" si="1"/>
        <v>3.1540434711459162E-2</v>
      </c>
      <c r="AB40" s="23">
        <f t="shared" si="2"/>
        <v>3.3753798550859804E-2</v>
      </c>
    </row>
    <row r="41" spans="1:28" x14ac:dyDescent="0.3">
      <c r="A41" s="16"/>
      <c r="B41" s="16"/>
      <c r="C41" s="16"/>
      <c r="D41" s="16"/>
      <c r="E41" s="16"/>
      <c r="F41" s="16"/>
      <c r="G41" s="16"/>
      <c r="H41" s="16"/>
      <c r="I41" s="16"/>
      <c r="J41" s="16"/>
      <c r="K41" s="16"/>
      <c r="V41" s="19">
        <v>28</v>
      </c>
      <c r="W41" s="19"/>
      <c r="Z41" s="23">
        <f t="shared" si="0"/>
        <v>2.5960829152786472E-2</v>
      </c>
      <c r="AA41" s="23">
        <f t="shared" si="1"/>
        <v>2.8096846741306882E-2</v>
      </c>
      <c r="AB41" s="23">
        <f t="shared" si="2"/>
        <v>3.0068555284556483E-2</v>
      </c>
    </row>
    <row r="42" spans="1:28" x14ac:dyDescent="0.3">
      <c r="A42" s="16"/>
      <c r="B42" s="16"/>
      <c r="C42" s="16"/>
      <c r="D42" s="16"/>
      <c r="E42" s="16"/>
      <c r="F42" s="16"/>
      <c r="G42" s="16"/>
      <c r="H42" s="16"/>
      <c r="I42" s="16"/>
      <c r="J42" s="16"/>
      <c r="K42" s="16"/>
      <c r="V42" s="19">
        <v>32</v>
      </c>
      <c r="W42" s="19"/>
      <c r="Z42" s="23">
        <f t="shared" si="0"/>
        <v>2.3486840521303742E-2</v>
      </c>
      <c r="AA42" s="23">
        <f t="shared" si="1"/>
        <v>2.5419302083183166E-2</v>
      </c>
      <c r="AB42" s="23">
        <f t="shared" si="2"/>
        <v>2.7203112755687243E-2</v>
      </c>
    </row>
    <row r="43" spans="1:28" x14ac:dyDescent="0.3">
      <c r="A43" s="16"/>
      <c r="B43" s="16"/>
      <c r="C43" s="16"/>
      <c r="D43" s="16"/>
      <c r="E43" s="16"/>
      <c r="F43" s="16"/>
      <c r="G43" s="16"/>
      <c r="H43" s="16"/>
      <c r="I43" s="16"/>
      <c r="J43" s="16"/>
      <c r="K43" s="16"/>
      <c r="V43" s="19">
        <v>36</v>
      </c>
      <c r="W43" s="19"/>
      <c r="Z43" s="23">
        <f t="shared" si="0"/>
        <v>2.1501076631096783E-2</v>
      </c>
      <c r="AA43" s="23">
        <f t="shared" si="1"/>
        <v>2.3270152556440191E-2</v>
      </c>
      <c r="AB43" s="23">
        <f t="shared" si="2"/>
        <v>2.490314571829564E-2</v>
      </c>
    </row>
    <row r="44" spans="1:28" x14ac:dyDescent="0.3">
      <c r="C44" s="16"/>
      <c r="D44" s="16"/>
      <c r="E44" s="16"/>
      <c r="F44" s="16"/>
      <c r="G44" s="16"/>
      <c r="H44" s="16"/>
      <c r="I44" s="16"/>
      <c r="J44" s="16"/>
      <c r="K44" s="16"/>
      <c r="V44" s="19">
        <v>40</v>
      </c>
      <c r="W44" s="19"/>
      <c r="Z44" s="23">
        <f t="shared" si="0"/>
        <v>1.9867448188990378E-2</v>
      </c>
      <c r="AA44" s="23">
        <f t="shared" si="1"/>
        <v>2.1502111647578197E-2</v>
      </c>
      <c r="AB44" s="23">
        <f t="shared" si="2"/>
        <v>2.3011031763197715E-2</v>
      </c>
    </row>
    <row r="45" spans="1:28" x14ac:dyDescent="0.3">
      <c r="A45" s="16"/>
      <c r="B45" s="16"/>
      <c r="C45" s="16"/>
      <c r="D45" s="16"/>
      <c r="E45" s="16"/>
      <c r="F45" s="16"/>
      <c r="G45" s="16"/>
      <c r="H45" s="16"/>
      <c r="I45" s="16"/>
      <c r="J45" s="16"/>
      <c r="K45" s="16"/>
      <c r="V45" s="19">
        <v>44</v>
      </c>
      <c r="Z45" s="23">
        <f t="shared" si="0"/>
        <v>1.8496841506837291E-2</v>
      </c>
      <c r="AA45" s="23">
        <f t="shared" si="1"/>
        <v>2.0018733529551754E-2</v>
      </c>
      <c r="AB45" s="23">
        <f t="shared" si="2"/>
        <v>2.1423556935134331E-2</v>
      </c>
    </row>
    <row r="46" spans="1:28" x14ac:dyDescent="0.3">
      <c r="A46" s="16"/>
      <c r="B46" s="21" t="s">
        <v>10</v>
      </c>
      <c r="C46" s="106">
        <f>Z18</f>
        <v>4.7895982056012143E-2</v>
      </c>
      <c r="D46" s="16"/>
      <c r="E46" s="16"/>
      <c r="F46" s="16"/>
      <c r="G46" s="16"/>
      <c r="H46" s="16"/>
      <c r="I46" s="16"/>
      <c r="J46" s="16"/>
      <c r="K46" s="16"/>
      <c r="V46" s="19">
        <v>48</v>
      </c>
      <c r="Z46" s="23">
        <f t="shared" si="0"/>
        <v>1.7328307837207811E-2</v>
      </c>
      <c r="AA46" s="23">
        <f t="shared" si="1"/>
        <v>1.8754054684573012E-2</v>
      </c>
      <c r="AB46" s="23">
        <f t="shared" si="2"/>
        <v>2.0070128697525502E-2</v>
      </c>
    </row>
    <row r="47" spans="1:28" ht="15" x14ac:dyDescent="0.35">
      <c r="A47" s="16"/>
      <c r="B47" s="25" t="s">
        <v>43</v>
      </c>
      <c r="C47" s="32">
        <v>35000</v>
      </c>
      <c r="D47" s="16" t="s">
        <v>20</v>
      </c>
      <c r="E47" s="16" t="s">
        <v>11</v>
      </c>
      <c r="F47" s="16"/>
      <c r="G47" s="16"/>
      <c r="H47" s="16"/>
      <c r="I47" s="16"/>
      <c r="J47" s="16"/>
      <c r="K47" s="16"/>
      <c r="V47" s="19">
        <v>52</v>
      </c>
      <c r="X47" s="15"/>
      <c r="Z47" s="23">
        <f t="shared" si="0"/>
        <v>1.6318663040640717E-2</v>
      </c>
      <c r="AA47" s="23">
        <f t="shared" si="1"/>
        <v>1.7661337847782045E-2</v>
      </c>
      <c r="AB47" s="23">
        <f t="shared" si="2"/>
        <v>1.8900729977450959E-2</v>
      </c>
    </row>
    <row r="48" spans="1:28" x14ac:dyDescent="0.3">
      <c r="A48" s="16"/>
      <c r="B48" s="21" t="s">
        <v>12</v>
      </c>
      <c r="C48" s="30">
        <v>10000000</v>
      </c>
      <c r="D48" s="16" t="s">
        <v>20</v>
      </c>
      <c r="E48" s="33" t="s">
        <v>13</v>
      </c>
      <c r="F48" s="16"/>
      <c r="G48" s="16"/>
      <c r="H48" s="16"/>
      <c r="I48" s="16"/>
      <c r="J48" s="16"/>
      <c r="K48" s="16"/>
      <c r="V48" s="19">
        <v>56</v>
      </c>
      <c r="X48" s="15"/>
      <c r="Z48" s="23">
        <f t="shared" si="0"/>
        <v>1.5436401369931862E-2</v>
      </c>
      <c r="AA48" s="23">
        <f t="shared" si="1"/>
        <v>1.6706485026951573E-2</v>
      </c>
      <c r="AB48" s="23">
        <f t="shared" si="2"/>
        <v>1.7878869941123612E-2</v>
      </c>
    </row>
    <row r="49" spans="1:28" ht="15" x14ac:dyDescent="0.35">
      <c r="A49" s="16"/>
      <c r="B49" s="25" t="s">
        <v>42</v>
      </c>
      <c r="C49" s="26">
        <f>30000*0.2248089</f>
        <v>6744.2669999999998</v>
      </c>
      <c r="D49" s="16" t="s">
        <v>21</v>
      </c>
      <c r="E49" s="16" t="s">
        <v>6</v>
      </c>
      <c r="F49" s="16"/>
      <c r="G49" s="16"/>
      <c r="H49" s="16"/>
      <c r="I49" s="16"/>
      <c r="J49" s="16"/>
      <c r="K49" s="16"/>
      <c r="V49" s="19">
        <v>60</v>
      </c>
      <c r="X49" s="42"/>
      <c r="Z49" s="23">
        <f t="shared" si="0"/>
        <v>1.4657963800892375E-2</v>
      </c>
      <c r="AA49" s="23">
        <f t="shared" si="1"/>
        <v>1.5863998797168332E-2</v>
      </c>
      <c r="AB49" s="23">
        <f t="shared" si="2"/>
        <v>1.6977261870653827E-2</v>
      </c>
    </row>
    <row r="50" spans="1:28" x14ac:dyDescent="0.3">
      <c r="A50" s="16"/>
      <c r="B50" s="16"/>
      <c r="C50" s="16"/>
      <c r="D50" s="16"/>
      <c r="E50" s="16"/>
      <c r="F50" s="16"/>
      <c r="G50" s="16"/>
      <c r="H50" s="16"/>
      <c r="I50" s="16"/>
      <c r="J50" s="16"/>
      <c r="K50" s="16"/>
      <c r="V50" s="19">
        <v>64</v>
      </c>
      <c r="X50" s="15"/>
      <c r="Z50" s="23">
        <f t="shared" si="0"/>
        <v>1.3965358928434321E-2</v>
      </c>
      <c r="AA50" s="23">
        <f t="shared" si="1"/>
        <v>1.5114407447862462E-2</v>
      </c>
      <c r="AB50" s="23">
        <f t="shared" si="2"/>
        <v>1.6175067619642283E-2</v>
      </c>
    </row>
    <row r="51" spans="1:28" x14ac:dyDescent="0.3">
      <c r="A51" s="16"/>
      <c r="B51" s="21" t="s">
        <v>15</v>
      </c>
      <c r="C51" s="35" t="str">
        <f>[1]!xln(C52)</f>
        <v>((1.1 / 0.08) - 0.214 × (0.24 / 0.08)) × 2 × 0.08²</v>
      </c>
      <c r="F51" s="16"/>
      <c r="G51" s="49"/>
      <c r="H51" s="16"/>
      <c r="I51" s="16"/>
      <c r="J51" s="16"/>
      <c r="K51" s="16"/>
      <c r="V51" s="19">
        <v>68</v>
      </c>
      <c r="Z51" s="23">
        <f t="shared" si="0"/>
        <v>1.3344595010061532E-2</v>
      </c>
      <c r="AA51" s="23">
        <f t="shared" si="1"/>
        <v>1.4442568017218495E-2</v>
      </c>
      <c r="AB51" s="23">
        <f t="shared" si="2"/>
        <v>1.5456081562286459E-2</v>
      </c>
    </row>
    <row r="52" spans="1:28" ht="15" x14ac:dyDescent="0.3">
      <c r="A52" s="16"/>
      <c r="B52" s="104" t="s">
        <v>78</v>
      </c>
      <c r="C52" s="43">
        <f>((G17/C17)-0.214*(C18/C17))*2*C17^2</f>
        <v>0.16778240000000003</v>
      </c>
      <c r="D52" s="16" t="s">
        <v>44</v>
      </c>
      <c r="E52" s="16" t="s">
        <v>16</v>
      </c>
      <c r="F52" s="16"/>
      <c r="G52" s="49"/>
      <c r="H52" s="16"/>
      <c r="I52" s="16"/>
      <c r="J52" s="16"/>
      <c r="K52" s="16"/>
      <c r="V52" s="19">
        <v>72</v>
      </c>
      <c r="Z52" s="23">
        <f t="shared" si="0"/>
        <v>1.2784616654959519E-2</v>
      </c>
      <c r="AA52" s="23">
        <f t="shared" si="1"/>
        <v>1.3836515493658722E-2</v>
      </c>
      <c r="AB52" s="23">
        <f t="shared" si="2"/>
        <v>1.4807499037073367E-2</v>
      </c>
    </row>
    <row r="53" spans="1:28" x14ac:dyDescent="0.3">
      <c r="A53" s="16"/>
      <c r="D53" s="16"/>
      <c r="E53" s="16"/>
      <c r="F53" s="16"/>
      <c r="G53" s="16"/>
      <c r="H53" s="16"/>
      <c r="I53" s="16"/>
      <c r="J53" s="16"/>
      <c r="K53" s="16"/>
      <c r="V53" s="19">
        <v>76</v>
      </c>
      <c r="Z53" s="23">
        <f t="shared" si="0"/>
        <v>1.2276565588170418E-2</v>
      </c>
      <c r="AA53" s="23">
        <f t="shared" si="1"/>
        <v>1.3286662756817353E-2</v>
      </c>
      <c r="AB53" s="23">
        <f t="shared" si="2"/>
        <v>1.4219060143260675E-2</v>
      </c>
    </row>
    <row r="54" spans="1:28" ht="15" x14ac:dyDescent="0.35">
      <c r="A54" s="16"/>
      <c r="B54" s="25" t="s">
        <v>45</v>
      </c>
      <c r="C54" s="45">
        <f>C46*SQRT(C47*C48)</f>
        <v>28335.645113327544</v>
      </c>
      <c r="D54" s="16" t="s">
        <v>20</v>
      </c>
      <c r="E54" s="16" t="s">
        <v>17</v>
      </c>
      <c r="F54" s="16"/>
      <c r="G54" s="36"/>
      <c r="H54" s="16"/>
      <c r="I54" s="16"/>
      <c r="J54" s="16"/>
      <c r="K54" s="16"/>
      <c r="V54" s="19">
        <v>80</v>
      </c>
      <c r="X54" s="15"/>
      <c r="Y54" s="42"/>
      <c r="Z54" s="23">
        <f t="shared" si="0"/>
        <v>1.1813255371647647E-2</v>
      </c>
      <c r="AA54" s="23">
        <f t="shared" si="1"/>
        <v>1.278523207944144E-2</v>
      </c>
      <c r="AB54" s="23">
        <f t="shared" si="2"/>
        <v>1.3682441348174172E-2</v>
      </c>
    </row>
    <row r="55" spans="1:28" x14ac:dyDescent="0.3">
      <c r="A55" s="16"/>
      <c r="V55" s="19">
        <v>84</v>
      </c>
      <c r="Z55" s="23">
        <f t="shared" si="0"/>
        <v>1.1388790867560583E-2</v>
      </c>
      <c r="AA55" s="23">
        <f t="shared" si="1"/>
        <v>1.2325843280714302E-2</v>
      </c>
      <c r="AB55" s="23">
        <f t="shared" si="2"/>
        <v>1.3190814739010041E-2</v>
      </c>
    </row>
    <row r="56" spans="1:28" ht="15" x14ac:dyDescent="0.35">
      <c r="A56" s="33"/>
      <c r="B56" s="25" t="s">
        <v>46</v>
      </c>
      <c r="C56" s="35" t="str">
        <f>[1]!xln(C57)</f>
        <v>28336 × 0.168</v>
      </c>
      <c r="G56" s="49"/>
      <c r="H56" s="16"/>
      <c r="I56" s="16"/>
      <c r="J56" s="16"/>
      <c r="K56" s="16"/>
      <c r="X56" s="15"/>
      <c r="AB56" s="19"/>
    </row>
    <row r="57" spans="1:28" x14ac:dyDescent="0.3">
      <c r="A57" s="33"/>
      <c r="B57" s="104" t="s">
        <v>78</v>
      </c>
      <c r="C57" s="45">
        <f>C54*C52</f>
        <v>4754.2225426623681</v>
      </c>
      <c r="D57" s="16" t="s">
        <v>21</v>
      </c>
      <c r="E57" s="16" t="s">
        <v>18</v>
      </c>
      <c r="F57" s="16"/>
      <c r="G57" s="16"/>
      <c r="H57" s="16"/>
      <c r="I57" s="16"/>
      <c r="J57" s="16"/>
      <c r="K57" s="16"/>
    </row>
    <row r="58" spans="1:28" x14ac:dyDescent="0.3">
      <c r="A58" s="33"/>
      <c r="B58" s="16"/>
      <c r="C58" s="16"/>
      <c r="D58" s="16"/>
      <c r="E58" s="46"/>
      <c r="F58" s="35"/>
      <c r="G58" s="44"/>
      <c r="I58" s="47"/>
      <c r="J58" s="48" t="str">
        <f>"MS = "&amp;[1]!xln(K58)&amp;" ="</f>
        <v>MS = 4754 / 6744 - 1 =</v>
      </c>
      <c r="K58" s="47">
        <f>C57/C49-1</f>
        <v>-0.29507201558562723</v>
      </c>
    </row>
    <row r="59" spans="1:28" x14ac:dyDescent="0.3">
      <c r="A59" s="33"/>
      <c r="B59" s="19"/>
      <c r="C59" s="59"/>
      <c r="D59" s="33"/>
      <c r="E59" s="33"/>
      <c r="F59" s="33"/>
      <c r="G59" s="59"/>
      <c r="H59" s="33"/>
      <c r="I59" s="33"/>
      <c r="J59" s="33"/>
      <c r="K59" s="33"/>
    </row>
    <row r="60" spans="1:28" x14ac:dyDescent="0.3">
      <c r="A60" s="33"/>
      <c r="B60" s="20"/>
      <c r="C60" s="59"/>
      <c r="D60" s="60"/>
      <c r="E60" s="60"/>
      <c r="F60" s="61" t="s">
        <v>61</v>
      </c>
      <c r="G60" s="59"/>
      <c r="H60" s="60"/>
      <c r="I60" s="60"/>
      <c r="J60" s="60"/>
      <c r="K60" s="33"/>
    </row>
    <row r="61" spans="1:28" x14ac:dyDescent="0.3">
      <c r="A61" s="33"/>
      <c r="B61" s="60"/>
      <c r="C61" s="60"/>
      <c r="D61" s="60"/>
      <c r="E61" s="60"/>
      <c r="F61" s="62" t="s">
        <v>62</v>
      </c>
      <c r="G61" s="60"/>
      <c r="H61" s="60"/>
      <c r="I61" s="60"/>
      <c r="J61" s="60"/>
      <c r="K61" s="33"/>
    </row>
    <row r="62" spans="1:28" x14ac:dyDescent="0.3">
      <c r="A62" s="17"/>
      <c r="B62" s="17"/>
      <c r="C62" s="17"/>
      <c r="D62" s="17"/>
      <c r="E62" s="17"/>
      <c r="F62" s="17"/>
      <c r="G62" s="17"/>
      <c r="H62" s="17"/>
      <c r="I62" s="17"/>
      <c r="J62" s="17"/>
      <c r="K62" s="17"/>
    </row>
  </sheetData>
  <phoneticPr fontId="3" type="noConversion"/>
  <dataValidations count="1">
    <dataValidation type="list" allowBlank="1" showInputMessage="1" showErrorMessage="1" sqref="C19 Z21:AB21">
      <formula1>"No Edge Free,One Edge Free,Two Edges Free"</formula1>
    </dataValidation>
  </dataValidations>
  <hyperlinks>
    <hyperlink ref="F61" r:id="rId1"/>
    <hyperlink ref="B13" r:id="rId2"/>
  </hyperlinks>
  <pageMargins left="0.9055118110236221" right="0.39370078740157483" top="0.51181102362204722" bottom="0.82677165354330717" header="0.51181102362204722" footer="0.51181102362204722"/>
  <pageSetup scale="94" orientation="portrait" r:id="rId3"/>
  <headerFooter alignWithMargins="0"/>
  <drawing r:id="rId4"/>
  <legacyDrawing r:id="rId5"/>
  <oleObjects>
    <mc:AlternateContent xmlns:mc="http://schemas.openxmlformats.org/markup-compatibility/2006">
      <mc:Choice Requires="x14">
        <oleObject progId="Equation.3" shapeId="3119" r:id="rId6">
          <objectPr defaultSize="0" autoPict="0" r:id="rId7">
            <anchor moveWithCells="1" sizeWithCells="1">
              <from>
                <xdr:col>0</xdr:col>
                <xdr:colOff>586740</xdr:colOff>
                <xdr:row>29</xdr:row>
                <xdr:rowOff>83820</xdr:rowOff>
              </from>
              <to>
                <xdr:col>1</xdr:col>
                <xdr:colOff>525780</xdr:colOff>
                <xdr:row>31</xdr:row>
                <xdr:rowOff>99060</xdr:rowOff>
              </to>
            </anchor>
          </objectPr>
        </oleObject>
      </mc:Choice>
      <mc:Fallback>
        <oleObject progId="Equation.3" shapeId="3119" r:id="rId6"/>
      </mc:Fallback>
    </mc:AlternateContent>
    <mc:AlternateContent xmlns:mc="http://schemas.openxmlformats.org/markup-compatibility/2006">
      <mc:Choice Requires="x14">
        <oleObject progId="Equation.3" shapeId="3127" r:id="rId8">
          <objectPr defaultSize="0" autoPict="0" r:id="rId9">
            <anchor moveWithCells="1" sizeWithCells="1">
              <from>
                <xdr:col>4</xdr:col>
                <xdr:colOff>464820</xdr:colOff>
                <xdr:row>41</xdr:row>
                <xdr:rowOff>160020</xdr:rowOff>
              </from>
              <to>
                <xdr:col>5</xdr:col>
                <xdr:colOff>289560</xdr:colOff>
                <xdr:row>44</xdr:row>
                <xdr:rowOff>0</xdr:rowOff>
              </to>
            </anchor>
          </objectPr>
        </oleObject>
      </mc:Choice>
      <mc:Fallback>
        <oleObject progId="Equation.3" shapeId="3127"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 Units</vt:lpstr>
      <vt:lpstr>'Imp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2009-04-22T17:02:55Z</cp:lastPrinted>
  <dcterms:created xsi:type="dcterms:W3CDTF">2006-05-03T16:07:15Z</dcterms:created>
  <dcterms:modified xsi:type="dcterms:W3CDTF">2016-03-05T00:06:30Z</dcterms:modified>
  <cp:category>Engineering Spreadsheets; Analysis; AA-SM</cp:category>
  <cp:contentStatus>Released</cp:contentStatus>
</cp:coreProperties>
</file>