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96" yWindow="48" windowWidth="18252" windowHeight="12600" firstSheet="1" activeTab="2"/>
  </bookViews>
  <sheets>
    <sheet name="~#temp" sheetId="2" state="hidden" r:id="rId1"/>
    <sheet name="READ ME" sheetId="7" r:id="rId2"/>
    <sheet name="PURPOSE - US" sheetId="5" r:id="rId3"/>
  </sheets>
  <externalReferences>
    <externalReference r:id="rId4"/>
    <externalReference r:id="rId5"/>
  </externalReferences>
  <definedNames>
    <definedName name="_xlnm.Print_Area" localSheetId="2">'PURPOSE - US'!$A$8:$K$60</definedName>
    <definedName name="_xlnm.Print_Area" localSheetId="1">'READ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7" l="1"/>
  <c r="B12" i="5" l="1"/>
  <c r="F11" i="5"/>
  <c r="L10" i="5"/>
  <c r="J8" i="5"/>
  <c r="C24" i="5" l="1"/>
  <c r="C46" i="5" l="1"/>
  <c r="I24" i="5" l="1"/>
  <c r="X7" i="5"/>
  <c r="X6" i="5"/>
  <c r="X5" i="5"/>
  <c r="X4" i="5"/>
  <c r="X3" i="5"/>
  <c r="G3" i="5"/>
  <c r="J9" i="5" s="1"/>
  <c r="C3" i="5"/>
  <c r="F10" i="5" s="1"/>
  <c r="X2" i="5"/>
  <c r="C2" i="5"/>
  <c r="F9" i="5" s="1"/>
  <c r="X1" i="5"/>
  <c r="G1" i="5"/>
  <c r="J10" i="5" s="1"/>
  <c r="C1" i="5"/>
  <c r="F8" i="5" s="1"/>
  <c r="D33" i="5" l="1"/>
  <c r="D30" i="5"/>
  <c r="D31" i="5"/>
  <c r="C37" i="5" l="1"/>
  <c r="C51" i="5"/>
  <c r="G38" i="5"/>
  <c r="G37" i="5"/>
  <c r="C49" i="5"/>
  <c r="C50" i="5"/>
  <c r="C36" i="5"/>
  <c r="G36" i="5"/>
  <c r="K46" i="5" l="1"/>
  <c r="C41" i="5"/>
  <c r="K51" i="5"/>
  <c r="C40" i="5"/>
  <c r="J46" i="5"/>
  <c r="J51" i="5"/>
</calcChain>
</file>

<file path=xl/sharedStrings.xml><?xml version="1.0" encoding="utf-8"?>
<sst xmlns="http://schemas.openxmlformats.org/spreadsheetml/2006/main" count="131" uniqueCount="84">
  <si>
    <t>Date:</t>
  </si>
  <si>
    <t>Revision:</t>
  </si>
  <si>
    <t>Title:</t>
  </si>
  <si>
    <t>D =</t>
  </si>
  <si>
    <t>C =</t>
  </si>
  <si>
    <t>E =</t>
  </si>
  <si>
    <t>B =</t>
  </si>
  <si>
    <t>A =</t>
  </si>
  <si>
    <t>Internal Pressure (p):</t>
  </si>
  <si>
    <t>Fty =</t>
  </si>
  <si>
    <t>Ftu =</t>
  </si>
  <si>
    <t>AA-SM-010</t>
  </si>
  <si>
    <t>I =</t>
  </si>
  <si>
    <t>Max Interference:</t>
  </si>
  <si>
    <t>Lug shear Stress:</t>
  </si>
  <si>
    <t>Lug Radial Stress:</t>
  </si>
  <si>
    <t>Lug tangential stress :</t>
  </si>
  <si>
    <t>p =</t>
  </si>
  <si>
    <t>μ =</t>
  </si>
  <si>
    <t>=</t>
  </si>
  <si>
    <t>Author:</t>
  </si>
  <si>
    <t>Total Report Pages:</t>
  </si>
  <si>
    <t xml:space="preserve">Page </t>
  </si>
  <si>
    <t>Title</t>
  </si>
  <si>
    <t>Sub</t>
  </si>
  <si>
    <t>Fig</t>
  </si>
  <si>
    <t>Table</t>
  </si>
  <si>
    <t>Running Counts</t>
  </si>
  <si>
    <t>Total Sheet Pages:</t>
  </si>
  <si>
    <t>Check:</t>
  </si>
  <si>
    <t xml:space="preserve"> </t>
  </si>
  <si>
    <t>Report:</t>
  </si>
  <si>
    <t>No</t>
  </si>
  <si>
    <t>Total Title No:</t>
  </si>
  <si>
    <t>Total Sub No:</t>
  </si>
  <si>
    <t>Section Number:</t>
  </si>
  <si>
    <t>Sheet Name</t>
  </si>
  <si>
    <t>Report Title:</t>
  </si>
  <si>
    <t>Section:</t>
  </si>
  <si>
    <t>Total Fig No:</t>
  </si>
  <si>
    <t>Total Table No:</t>
  </si>
  <si>
    <t>Document Number:</t>
  </si>
  <si>
    <t>Revision Level :</t>
  </si>
  <si>
    <t>Page:</t>
  </si>
  <si>
    <t>About us:</t>
  </si>
  <si>
    <t xml:space="preserve"> spreadsheets@abbottaerospace.com</t>
  </si>
  <si>
    <t>Proprietary information:</t>
  </si>
  <si>
    <t xml:space="preserve">The method to calculate built-in stresses caused by 'press fit' bushings will be taken from the US airforce stress manual chapter 9. This gives the following strength criteria:
For Stress corrosion of the lug - the maximum tensile stress should not exceed 50% of Fty
</t>
  </si>
  <si>
    <t>in</t>
  </si>
  <si>
    <t>psi</t>
  </si>
  <si>
    <t>B = Outer Radius of Bushing</t>
  </si>
  <si>
    <t>C = Outer Radius of Ring</t>
  </si>
  <si>
    <t>D = Inner Radius of Ring</t>
  </si>
  <si>
    <t>Ring:</t>
  </si>
  <si>
    <t>Bushing:</t>
  </si>
  <si>
    <t>A = Inner Radius of Bushing</t>
  </si>
  <si>
    <t>Lug Stress Corrosion:</t>
  </si>
  <si>
    <t>Fty/2 =</t>
  </si>
  <si>
    <t>STANDARD SPREADSHEET METHOD</t>
  </si>
  <si>
    <t>If you see errors on this spreadsheet it is because you do not have the XL-Viking Plugin, to find out more:</t>
  </si>
  <si>
    <t>R. Abbott</t>
  </si>
  <si>
    <t>IMPORTANT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</si>
  <si>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</si>
  <si>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</si>
  <si>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r>
      <t>F</t>
    </r>
    <r>
      <rPr>
        <vertAlign val="subscript"/>
        <sz val="10"/>
        <rFont val="Calibri"/>
        <family val="2"/>
        <scheme val="minor"/>
      </rPr>
      <t>r</t>
    </r>
    <r>
      <rPr>
        <sz val="10"/>
        <rFont val="Calibri"/>
        <family val="2"/>
        <scheme val="minor"/>
      </rPr>
      <t xml:space="preserve"> =</t>
    </r>
  </si>
  <si>
    <r>
      <t>F</t>
    </r>
    <r>
      <rPr>
        <vertAlign val="subscript"/>
        <sz val="10"/>
        <rFont val="Calibri"/>
        <family val="2"/>
        <scheme val="minor"/>
      </rPr>
      <t>t</t>
    </r>
    <r>
      <rPr>
        <sz val="10"/>
        <rFont val="Calibri"/>
        <family val="2"/>
        <scheme val="minor"/>
      </rPr>
      <t xml:space="preserve"> =</t>
    </r>
  </si>
  <si>
    <r>
      <t>F</t>
    </r>
    <r>
      <rPr>
        <vertAlign val="subscript"/>
        <sz val="10"/>
        <rFont val="Calibri"/>
        <family val="2"/>
        <scheme val="minor"/>
      </rPr>
      <t>s</t>
    </r>
    <r>
      <rPr>
        <sz val="10"/>
        <rFont val="Calibri"/>
        <family val="2"/>
        <scheme val="minor"/>
      </rPr>
      <t xml:space="preserve"> =</t>
    </r>
  </si>
  <si>
    <t>Bush tangential Compression Stress:</t>
  </si>
  <si>
    <t>www.xl-viking.com</t>
  </si>
  <si>
    <t>STRESS DUE TO INTERFERENCE FIT BUSHING INSTALLATION</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</si>
  <si>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</si>
  <si>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</si>
  <si>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</si>
  <si>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</si>
  <si>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</si>
  <si>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</si>
  <si>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</si>
  <si>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</si>
  <si>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</si>
  <si>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</si>
  <si>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</si>
  <si>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</si>
  <si>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</si>
  <si>
    <t xml:space="preserve"> (AFFDL-TR-69-42, 1986)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</si>
</sst>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2" x14ac:knownFonts="1">
    <font>
      <sz val="10"/>
      <name val="Arial"/>
    </font>
    <font>
      <sz val="11"/>
      <color theme="1"/>
      <name val="Calibri"/>
      <family val="2"/>
      <scheme val="minor"/>
    </font>
    <font>
      <sz val="10"/>
      <name val="Arial"/>
      <family val="2"/>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color indexed="12"/>
      <name val="Calibri"/>
      <family val="2"/>
      <scheme val="minor"/>
    </font>
    <font>
      <vertAlign val="subscript"/>
      <sz val="10"/>
      <name val="Calibri"/>
      <family val="2"/>
      <scheme val="minor"/>
    </font>
    <font>
      <u/>
      <sz val="10"/>
      <name val="Calibri"/>
      <family val="2"/>
      <scheme val="minor"/>
    </font>
    <font>
      <sz val="10"/>
      <color indexed="8"/>
      <name val="Calibri"/>
      <family val="2"/>
      <scheme val="minor"/>
    </font>
    <font>
      <sz val="10"/>
      <color theme="1"/>
      <name val="Calibri"/>
      <family val="2"/>
      <scheme val="minor"/>
    </font>
    <font>
      <b/>
      <i/>
      <sz val="10"/>
      <name val="Calibri"/>
      <family val="2"/>
      <scheme val="minor"/>
    </font>
    <font>
      <i/>
      <u/>
      <sz val="10"/>
      <color theme="10"/>
      <name val="Calibri"/>
      <family val="2"/>
    </font>
    <font>
      <u/>
      <sz val="10"/>
      <color theme="10"/>
      <name val="Calibri"/>
      <family val="2"/>
      <scheme val="minor"/>
    </font>
    <font>
      <u/>
      <sz val="10"/>
      <color theme="10"/>
      <name val="Arial"/>
    </font>
  </fonts>
  <fills count="2">
    <fill>
      <patternFill patternType="none"/>
    </fill>
    <fill>
      <patternFill patternType="gray125"/>
    </fill>
  </fills>
  <borders count="3">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9">
    <xf numFmtId="0" fontId="0" fillId="0" borderId="0"/>
    <xf numFmtId="0" fontId="3" fillId="0" borderId="0"/>
    <xf numFmtId="9" fontId="2" fillId="0" borderId="0" applyFont="0" applyFill="0" applyBorder="0" applyAlignment="0" applyProtection="0"/>
    <xf numFmtId="0" fontId="2" fillId="0" borderId="0"/>
    <xf numFmtId="0" fontId="2" fillId="0" borderId="0"/>
    <xf numFmtId="0" fontId="12" fillId="0" borderId="0" applyNumberFormat="0" applyFill="0" applyBorder="0" applyAlignment="0" applyProtection="0">
      <alignment vertical="top"/>
      <protection locked="0"/>
    </xf>
    <xf numFmtId="0" fontId="1" fillId="0" borderId="0"/>
    <xf numFmtId="0" fontId="12" fillId="0" borderId="0" applyNumberFormat="0" applyFill="0" applyBorder="0" applyAlignment="0" applyProtection="0">
      <alignment vertical="top"/>
      <protection locked="0"/>
    </xf>
    <xf numFmtId="0" fontId="21" fillId="0" borderId="0" applyNumberFormat="0" applyFill="0" applyBorder="0" applyAlignment="0" applyProtection="0"/>
  </cellStyleXfs>
  <cellXfs count="99">
    <xf numFmtId="0" fontId="0" fillId="0" borderId="0" xfId="0"/>
    <xf numFmtId="0" fontId="3" fillId="0" borderId="0" xfId="0" quotePrefix="1" applyFont="1" applyFill="1" applyBorder="1" applyAlignment="1"/>
    <xf numFmtId="0" fontId="3" fillId="0" borderId="0" xfId="0" quotePrefix="1" applyFont="1" applyFill="1" applyBorder="1" applyAlignment="1">
      <alignment horizontal="center"/>
    </xf>
    <xf numFmtId="0" fontId="4" fillId="0" borderId="0" xfId="3" applyFont="1" applyProtection="1">
      <protection locked="0"/>
    </xf>
    <xf numFmtId="0" fontId="4" fillId="0" borderId="0" xfId="3" applyFont="1" applyAlignment="1" applyProtection="1">
      <alignment horizontal="right"/>
      <protection locked="0"/>
    </xf>
    <xf numFmtId="0" fontId="5" fillId="0" borderId="0" xfId="3" applyFont="1" applyProtection="1">
      <protection locked="0"/>
    </xf>
    <xf numFmtId="0" fontId="5" fillId="0" borderId="0" xfId="3" applyFont="1" applyAlignment="1" applyProtection="1">
      <alignment horizontal="left"/>
      <protection locked="0"/>
    </xf>
    <xf numFmtId="0" fontId="4" fillId="0" borderId="0" xfId="3" applyFont="1"/>
    <xf numFmtId="0" fontId="4" fillId="0" borderId="2" xfId="3" applyFont="1" applyBorder="1" applyAlignment="1">
      <alignment horizontal="center"/>
    </xf>
    <xf numFmtId="0" fontId="4" fillId="0" borderId="0" xfId="3" applyFont="1" applyAlignment="1">
      <alignment horizontal="right"/>
    </xf>
    <xf numFmtId="0" fontId="6" fillId="0" borderId="0" xfId="3" applyFont="1" applyAlignment="1">
      <alignment horizontal="left"/>
    </xf>
    <xf numFmtId="0" fontId="4" fillId="0" borderId="1" xfId="3" applyFont="1" applyBorder="1" applyAlignment="1">
      <alignment horizontal="center"/>
    </xf>
    <xf numFmtId="0" fontId="4" fillId="0" borderId="1" xfId="4" applyFont="1" applyBorder="1" applyAlignment="1">
      <alignment horizontal="center"/>
    </xf>
    <xf numFmtId="1" fontId="4" fillId="0" borderId="1" xfId="4" applyNumberFormat="1" applyFont="1" applyBorder="1" applyAlignment="1">
      <alignment horizontal="center"/>
    </xf>
    <xf numFmtId="0" fontId="7" fillId="0" borderId="0" xfId="3" applyFont="1" applyAlignment="1" applyProtection="1">
      <alignment horizontal="left"/>
      <protection locked="0"/>
    </xf>
    <xf numFmtId="0" fontId="4" fillId="0" borderId="0" xfId="4" applyFont="1"/>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4" fillId="0" borderId="0" xfId="3" applyFont="1" applyAlignment="1">
      <alignment horizontal="center"/>
    </xf>
    <xf numFmtId="0" fontId="6" fillId="0" borderId="0" xfId="3" applyFont="1" applyAlignment="1">
      <alignment horizontal="right"/>
    </xf>
    <xf numFmtId="0" fontId="8" fillId="0" borderId="0" xfId="3" applyFont="1"/>
    <xf numFmtId="0" fontId="9" fillId="0" borderId="0" xfId="3" applyFont="1"/>
    <xf numFmtId="0" fontId="8" fillId="0" borderId="1" xfId="3" applyFont="1" applyBorder="1" applyAlignment="1">
      <alignment horizontal="center"/>
    </xf>
    <xf numFmtId="0" fontId="10" fillId="0" borderId="0" xfId="3" applyFont="1"/>
    <xf numFmtId="0" fontId="4" fillId="0" borderId="0" xfId="3" applyFont="1" applyBorder="1" applyAlignment="1"/>
    <xf numFmtId="0" fontId="10" fillId="0" borderId="0" xfId="3" applyFont="1" applyBorder="1" applyAlignment="1"/>
    <xf numFmtId="164" fontId="4" fillId="0" borderId="1" xfId="4" applyNumberFormat="1" applyFont="1" applyBorder="1" applyAlignment="1">
      <alignment horizontal="center"/>
    </xf>
    <xf numFmtId="0" fontId="5" fillId="0" borderId="0" xfId="3" applyFont="1"/>
    <xf numFmtId="0" fontId="7" fillId="0" borderId="0" xfId="3" applyFont="1" applyAlignment="1">
      <alignment horizontal="left"/>
    </xf>
    <xf numFmtId="2" fontId="4" fillId="0" borderId="0" xfId="3" applyNumberFormat="1" applyFont="1" applyBorder="1" applyAlignment="1"/>
    <xf numFmtId="0" fontId="4" fillId="0" borderId="2" xfId="3" applyFont="1" applyBorder="1"/>
    <xf numFmtId="0" fontId="4" fillId="0" borderId="1" xfId="3" applyFont="1" applyBorder="1"/>
    <xf numFmtId="0" fontId="8" fillId="0" borderId="1" xfId="3" applyFont="1" applyBorder="1"/>
    <xf numFmtId="0" fontId="4" fillId="0" borderId="0" xfId="0" applyFont="1" applyBorder="1"/>
    <xf numFmtId="0" fontId="6" fillId="0" borderId="0" xfId="0" applyFont="1" applyBorder="1"/>
    <xf numFmtId="0" fontId="4" fillId="0" borderId="0" xfId="0" applyFont="1" applyAlignment="1">
      <alignment horizontal="left"/>
    </xf>
    <xf numFmtId="0" fontId="4" fillId="0" borderId="0" xfId="0" applyFont="1"/>
    <xf numFmtId="0" fontId="4" fillId="0" borderId="0" xfId="0" applyFont="1" applyBorder="1" applyAlignment="1">
      <alignment horizontal="left"/>
    </xf>
    <xf numFmtId="0" fontId="13" fillId="0" borderId="0" xfId="0" applyFont="1" applyBorder="1" applyAlignment="1">
      <alignment horizontal="center"/>
    </xf>
    <xf numFmtId="0" fontId="6" fillId="0" borderId="0" xfId="0" applyFont="1" applyFill="1" applyBorder="1" applyAlignment="1">
      <alignment horizontal="left"/>
    </xf>
    <xf numFmtId="0" fontId="6" fillId="0" borderId="0" xfId="0" applyFont="1"/>
    <xf numFmtId="0" fontId="4" fillId="0" borderId="0" xfId="0" applyFont="1" applyBorder="1" applyAlignment="1">
      <alignment horizontal="center"/>
    </xf>
    <xf numFmtId="0" fontId="6" fillId="0" borderId="0" xfId="0" applyFont="1" applyBorder="1" applyAlignment="1">
      <alignment horizontal="left"/>
    </xf>
    <xf numFmtId="0" fontId="4" fillId="0" borderId="0" xfId="0" applyFont="1" applyBorder="1" applyAlignment="1">
      <alignment horizontal="right"/>
    </xf>
    <xf numFmtId="0" fontId="13" fillId="0" borderId="0" xfId="0" applyFont="1" applyBorder="1" applyAlignment="1">
      <alignment horizontal="right"/>
    </xf>
    <xf numFmtId="0" fontId="13" fillId="0" borderId="0" xfId="0" applyFont="1" applyBorder="1"/>
    <xf numFmtId="0" fontId="4" fillId="0" borderId="0" xfId="0" applyFont="1" applyAlignment="1">
      <alignment horizontal="right"/>
    </xf>
    <xf numFmtId="1" fontId="13" fillId="0" borderId="0" xfId="0" applyNumberFormat="1" applyFont="1" applyBorder="1" applyAlignment="1">
      <alignment horizontal="right"/>
    </xf>
    <xf numFmtId="0" fontId="4" fillId="0" borderId="0" xfId="0" applyFont="1" applyFill="1" applyBorder="1" applyAlignment="1">
      <alignment horizontal="right"/>
    </xf>
    <xf numFmtId="1" fontId="13" fillId="0" borderId="0" xfId="0" applyNumberFormat="1" applyFont="1" applyBorder="1"/>
    <xf numFmtId="0" fontId="13" fillId="0" borderId="0" xfId="0" applyFont="1" applyFill="1" applyBorder="1"/>
    <xf numFmtId="164" fontId="4" fillId="0" borderId="0" xfId="0" applyNumberFormat="1" applyFont="1" applyBorder="1"/>
    <xf numFmtId="164" fontId="6" fillId="0" borderId="0" xfId="0" applyNumberFormat="1" applyFont="1" applyBorder="1"/>
    <xf numFmtId="0" fontId="11" fillId="0" borderId="0" xfId="0" applyFont="1" applyBorder="1"/>
    <xf numFmtId="164" fontId="4" fillId="0" borderId="0" xfId="0" applyNumberFormat="1" applyFont="1" applyBorder="1" applyAlignment="1">
      <alignment horizontal="right"/>
    </xf>
    <xf numFmtId="0" fontId="6" fillId="0" borderId="0" xfId="0" applyFont="1" applyBorder="1" applyAlignment="1">
      <alignment horizontal="center"/>
    </xf>
    <xf numFmtId="1" fontId="15" fillId="0" borderId="0" xfId="0" applyNumberFormat="1" applyFont="1"/>
    <xf numFmtId="0" fontId="4" fillId="0" borderId="0" xfId="0" quotePrefix="1" applyFont="1" applyAlignment="1">
      <alignment horizontal="right"/>
    </xf>
    <xf numFmtId="2" fontId="6" fillId="0" borderId="0" xfId="2" applyNumberFormat="1" applyFont="1" applyAlignment="1">
      <alignment horizontal="center"/>
    </xf>
    <xf numFmtId="1" fontId="4" fillId="0" borderId="0" xfId="0" applyNumberFormat="1" applyFont="1"/>
    <xf numFmtId="164" fontId="6" fillId="0" borderId="0" xfId="0" applyNumberFormat="1" applyFont="1" applyBorder="1" applyAlignment="1">
      <alignment horizontal="left"/>
    </xf>
    <xf numFmtId="0" fontId="16" fillId="0" borderId="0" xfId="0" applyFont="1" applyBorder="1" applyAlignment="1">
      <alignment horizontal="center"/>
    </xf>
    <xf numFmtId="164" fontId="6" fillId="0" borderId="0" xfId="0" applyNumberFormat="1" applyFont="1" applyBorder="1" applyAlignment="1">
      <alignment horizontal="right"/>
    </xf>
    <xf numFmtId="164" fontId="6" fillId="0" borderId="0" xfId="0" applyNumberFormat="1" applyFont="1" applyBorder="1" applyAlignment="1">
      <alignment horizontal="center"/>
    </xf>
    <xf numFmtId="0" fontId="17" fillId="0" borderId="0" xfId="0" applyFont="1" applyBorder="1" applyAlignment="1">
      <alignment horizontal="right"/>
    </xf>
    <xf numFmtId="0" fontId="6" fillId="0" borderId="0" xfId="0" applyFont="1" applyFill="1" applyBorder="1" applyAlignment="1">
      <alignment horizontal="right"/>
    </xf>
    <xf numFmtId="0" fontId="6" fillId="0" borderId="0" xfId="0" applyFont="1" applyAlignment="1">
      <alignment horizontal="left"/>
    </xf>
    <xf numFmtId="0" fontId="4" fillId="0" borderId="0" xfId="0" applyFont="1" applyBorder="1" applyProtection="1">
      <protection locked="0"/>
    </xf>
    <xf numFmtId="0" fontId="4" fillId="0" borderId="0" xfId="0" applyFont="1" applyAlignment="1">
      <alignment horizontal="center"/>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6" fillId="0" borderId="0" xfId="0" applyFont="1" applyBorder="1" applyProtection="1">
      <protection locked="0"/>
    </xf>
    <xf numFmtId="0" fontId="18" fillId="0" borderId="0" xfId="0" applyFont="1" applyAlignment="1">
      <alignment horizontal="center"/>
    </xf>
    <xf numFmtId="0" fontId="4" fillId="0" borderId="0" xfId="3" applyFont="1" applyBorder="1" applyAlignment="1">
      <alignment horizontal="center"/>
    </xf>
    <xf numFmtId="0" fontId="4" fillId="0" borderId="0" xfId="3" applyFont="1" applyBorder="1"/>
    <xf numFmtId="0" fontId="4" fillId="0" borderId="0" xfId="3" applyFont="1" applyBorder="1" applyAlignment="1">
      <alignment horizontal="right"/>
    </xf>
    <xf numFmtId="0" fontId="6" fillId="0" borderId="0" xfId="3" applyFont="1" applyBorder="1" applyAlignment="1">
      <alignment horizontal="left"/>
    </xf>
    <xf numFmtId="14" fontId="5" fillId="0" borderId="0" xfId="3" quotePrefix="1" applyNumberFormat="1" applyFont="1" applyProtection="1">
      <protection locked="0"/>
    </xf>
    <xf numFmtId="0" fontId="4" fillId="0" borderId="0" xfId="4" applyFont="1" applyBorder="1" applyAlignment="1">
      <alignment horizontal="center"/>
    </xf>
    <xf numFmtId="1" fontId="4" fillId="0" borderId="0" xfId="4" applyNumberFormat="1" applyFont="1" applyBorder="1" applyAlignment="1">
      <alignment horizontal="center"/>
    </xf>
    <xf numFmtId="0" fontId="8" fillId="0" borderId="0" xfId="3" applyFont="1" applyBorder="1" applyAlignment="1">
      <alignment horizontal="center"/>
    </xf>
    <xf numFmtId="0" fontId="8" fillId="0" borderId="0" xfId="3" applyFont="1" applyBorder="1"/>
    <xf numFmtId="164" fontId="4" fillId="0" borderId="0" xfId="4" applyNumberFormat="1" applyFont="1" applyBorder="1" applyAlignment="1">
      <alignment horizontal="center"/>
    </xf>
    <xf numFmtId="0" fontId="19" fillId="0" borderId="0" xfId="5" applyFont="1" applyBorder="1" applyAlignment="1" applyProtection="1">
      <alignment horizontal="center"/>
      <protection locked="0"/>
    </xf>
    <xf numFmtId="0" fontId="4" fillId="0" borderId="0" xfId="3" applyFont="1" applyAlignment="1"/>
    <xf numFmtId="0" fontId="6" fillId="0" borderId="0" xfId="3" applyFont="1" applyAlignment="1"/>
    <xf numFmtId="0" fontId="6" fillId="0" borderId="0" xfId="3" quotePrefix="1" applyFont="1" applyAlignment="1"/>
    <xf numFmtId="0" fontId="9" fillId="0" borderId="0" xfId="0" applyFont="1"/>
    <xf numFmtId="0" fontId="4" fillId="0" borderId="0" xfId="3" applyFont="1" applyBorder="1" applyAlignment="1">
      <alignment horizontal="left" vertical="top" wrapText="1"/>
    </xf>
    <xf numFmtId="0" fontId="12" fillId="0" borderId="0" xfId="7" applyBorder="1" applyAlignment="1" applyProtection="1">
      <alignment horizontal="center"/>
    </xf>
    <xf numFmtId="0" fontId="12" fillId="0" borderId="0" xfId="7" applyFont="1" applyBorder="1" applyAlignment="1" applyProtection="1">
      <alignment horizontal="center"/>
    </xf>
    <xf numFmtId="0" fontId="20" fillId="0" borderId="0" xfId="8" applyFont="1" applyBorder="1" applyAlignment="1" applyProtection="1">
      <alignment horizontal="center"/>
    </xf>
    <xf numFmtId="0" fontId="21" fillId="0" borderId="0" xfId="8" applyBorder="1" applyAlignment="1">
      <alignment horizontal="center"/>
    </xf>
    <xf numFmtId="0" fontId="4" fillId="0" borderId="0" xfId="3" applyFont="1" applyBorder="1" applyAlignment="1">
      <alignment horizontal="left" vertical="top" wrapText="1"/>
    </xf>
    <xf numFmtId="0" fontId="4" fillId="0" borderId="0" xfId="3" applyFont="1" applyBorder="1" applyAlignment="1">
      <alignment horizontal="left" wrapText="1"/>
    </xf>
    <xf numFmtId="0" fontId="12" fillId="0" borderId="0" xfId="7" applyBorder="1" applyAlignment="1" applyProtection="1">
      <alignment horizontal="center"/>
    </xf>
    <xf numFmtId="0" fontId="4" fillId="0" borderId="0" xfId="0" applyFont="1" applyAlignment="1">
      <alignment horizontal="left" vertical="top" wrapText="1"/>
    </xf>
    <xf numFmtId="0" fontId="12" fillId="0" borderId="0" xfId="5" applyFill="1" applyAlignment="1" applyProtection="1">
      <alignment horizontal="left"/>
      <protection locked="0"/>
    </xf>
  </cellXfs>
  <cellStyles count="9">
    <cellStyle name="Hyperlink" xfId="5" builtinId="8"/>
    <cellStyle name="Hyperlink 2" xfId="7"/>
    <cellStyle name="Hyperlink 3" xfId="8"/>
    <cellStyle name="Normal" xfId="0" builtinId="0"/>
    <cellStyle name="Normal 2" xfId="1"/>
    <cellStyle name="Normal 2 2" xfId="3"/>
    <cellStyle name="Normal 3" xfId="6"/>
    <cellStyle name="Normal 4" xfId="4"/>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2" name="Group 1"/>
        <xdr:cNvGrpSpPr/>
      </xdr:nvGrpSpPr>
      <xdr:grpSpPr>
        <a:xfrm>
          <a:off x="40822" y="1290501"/>
          <a:ext cx="2494733" cy="630195"/>
          <a:chOff x="40822" y="1267641"/>
          <a:chExt cx="2570933" cy="630195"/>
        </a:xfrm>
      </xdr:grpSpPr>
      <xdr:pic>
        <xdr:nvPicPr>
          <xdr:cNvPr id="3" name="Picture 2">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 name="Picture 3"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ropbox/00%20Administration/Commercial/Templates/Abbott%20Aerospace/AA%20Excel%20Report%20Template%20v3%20-%20SM%20blank%20sheet.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PURPOSE"/>
      <sheetName val="Info"/>
      <sheetName val="Methods"/>
      <sheetName val="Hints"/>
      <sheetName val="Chars."/>
    </sheetNames>
    <sheetDataSet>
      <sheetData sheetId="0">
        <row r="1">
          <cell r="C1" t="str">
            <v>R. Abbott</v>
          </cell>
          <cell r="G1">
            <v>2</v>
          </cell>
        </row>
        <row r="2">
          <cell r="C2" t="str">
            <v xml:space="preserve"> </v>
          </cell>
        </row>
        <row r="3">
          <cell r="C3" t="str">
            <v>20/10/2013</v>
          </cell>
          <cell r="G3" t="str">
            <v>IR</v>
          </cell>
        </row>
      </sheetData>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abbottaerospace.com/download/affdl-tr-69-42" TargetMode="External"/><Relationship Id="rId1" Type="http://schemas.openxmlformats.org/officeDocument/2006/relationships/hyperlink" Target="http://www.xl-viking.com/" TargetMode="External"/><Relationship Id="rId5" Type="http://schemas.openxmlformats.org/officeDocument/2006/relationships/vmlDrawing" Target="../drawings/vmlDrawing2.vm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2"/>
  <sheetViews>
    <sheetView showGridLines="0" workbookViewId="0"/>
  </sheetViews>
  <sheetFormatPr defaultColWidth="8.6640625" defaultRowHeight="13.2" x14ac:dyDescent="0.25"/>
  <sheetData>
    <row r="1" spans="1:52" x14ac:dyDescent="0.25">
      <c r="A1" s="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25">
      <c r="A11" s="2"/>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5" zoomScale="70" zoomScaleNormal="100" zoomScaleSheetLayoutView="70" workbookViewId="0">
      <selection activeCell="C65" sqref="C65"/>
    </sheetView>
  </sheetViews>
  <sheetFormatPr defaultColWidth="9.109375" defaultRowHeight="15.6" x14ac:dyDescent="0.3"/>
  <cols>
    <col min="1" max="2" width="9.109375" style="21"/>
    <col min="3" max="3" width="10.6640625" style="21" bestFit="1" customWidth="1"/>
    <col min="4" max="11" width="9.109375" style="21"/>
    <col min="12" max="12" width="5.44140625" style="7" customWidth="1"/>
    <col min="13" max="17" width="5.33203125" style="79" customWidth="1"/>
    <col min="18" max="19" width="5.33203125" style="80" customWidth="1"/>
    <col min="20" max="25" width="9.109375" style="82"/>
    <col min="26" max="16384" width="9.109375" style="21"/>
  </cols>
  <sheetData>
    <row r="1" spans="1:25" s="7" customFormat="1" ht="13.8" x14ac:dyDescent="0.3">
      <c r="A1" s="3"/>
      <c r="B1" s="4" t="s">
        <v>20</v>
      </c>
      <c r="C1" s="5" t="s">
        <v>60</v>
      </c>
      <c r="D1" s="3"/>
      <c r="E1" s="3"/>
      <c r="F1" s="4" t="s">
        <v>21</v>
      </c>
      <c r="G1" s="6"/>
      <c r="H1" s="3"/>
      <c r="I1" s="3"/>
      <c r="J1" s="3"/>
      <c r="K1" s="3"/>
      <c r="M1" s="74"/>
      <c r="N1" s="74"/>
      <c r="O1" s="74"/>
      <c r="P1" s="74"/>
      <c r="Q1" s="74"/>
      <c r="R1" s="74"/>
      <c r="S1" s="74"/>
      <c r="T1" s="75"/>
      <c r="U1" s="75"/>
      <c r="V1" s="75"/>
      <c r="W1" s="76"/>
      <c r="X1" s="77"/>
      <c r="Y1" s="75"/>
    </row>
    <row r="2" spans="1:25" s="7" customFormat="1" ht="13.8" x14ac:dyDescent="0.3">
      <c r="A2" s="3"/>
      <c r="B2" s="4" t="s">
        <v>29</v>
      </c>
      <c r="C2" s="5" t="s">
        <v>30</v>
      </c>
      <c r="D2" s="3"/>
      <c r="E2" s="3"/>
      <c r="F2" s="4" t="s">
        <v>31</v>
      </c>
      <c r="G2" s="5"/>
      <c r="H2" s="3"/>
      <c r="I2" s="3"/>
      <c r="J2" s="3"/>
      <c r="K2" s="3"/>
      <c r="M2" s="74"/>
      <c r="N2" s="74"/>
      <c r="O2" s="74"/>
      <c r="P2" s="74"/>
      <c r="Q2" s="74"/>
      <c r="R2" s="74"/>
      <c r="S2" s="74"/>
      <c r="T2" s="75"/>
      <c r="U2" s="75"/>
      <c r="V2" s="75"/>
      <c r="W2" s="76"/>
      <c r="X2" s="77"/>
      <c r="Y2" s="75"/>
    </row>
    <row r="3" spans="1:25" s="7" customFormat="1" ht="13.8" x14ac:dyDescent="0.3">
      <c r="A3" s="3"/>
      <c r="B3" s="4" t="s">
        <v>0</v>
      </c>
      <c r="C3" s="78"/>
      <c r="D3" s="3"/>
      <c r="E3" s="3"/>
      <c r="F3" s="4" t="s">
        <v>1</v>
      </c>
      <c r="G3" s="5"/>
      <c r="H3" s="3"/>
      <c r="I3" s="3"/>
      <c r="J3" s="3"/>
      <c r="K3" s="3"/>
      <c r="M3" s="74"/>
      <c r="N3" s="74"/>
      <c r="O3" s="74"/>
      <c r="P3" s="74"/>
      <c r="Q3" s="74"/>
      <c r="R3" s="74"/>
      <c r="S3" s="74"/>
      <c r="T3" s="75"/>
      <c r="U3" s="75"/>
      <c r="V3" s="75"/>
      <c r="W3" s="76"/>
      <c r="X3" s="77"/>
      <c r="Y3" s="75"/>
    </row>
    <row r="4" spans="1:25" s="7" customFormat="1" ht="13.8" x14ac:dyDescent="0.3">
      <c r="A4" s="3"/>
      <c r="B4" s="4" t="s">
        <v>35</v>
      </c>
      <c r="C4" s="6"/>
      <c r="D4" s="3"/>
      <c r="E4" s="3"/>
      <c r="F4" s="4" t="s">
        <v>36</v>
      </c>
      <c r="G4" s="5" t="s">
        <v>61</v>
      </c>
      <c r="H4" s="3"/>
      <c r="I4" s="3"/>
      <c r="J4" s="3"/>
      <c r="K4" s="3"/>
      <c r="M4" s="74"/>
      <c r="N4" s="74"/>
      <c r="O4" s="74"/>
      <c r="P4" s="74"/>
      <c r="Q4" s="79"/>
      <c r="R4" s="80"/>
      <c r="S4" s="80"/>
      <c r="T4" s="75"/>
      <c r="U4" s="75"/>
      <c r="V4" s="75"/>
      <c r="W4" s="76"/>
      <c r="X4" s="77"/>
      <c r="Y4" s="75"/>
    </row>
    <row r="5" spans="1:25" s="7" customFormat="1" ht="13.8" x14ac:dyDescent="0.3">
      <c r="A5" s="3"/>
      <c r="B5" s="4" t="s">
        <v>37</v>
      </c>
      <c r="C5" s="6"/>
      <c r="D5" s="3"/>
      <c r="E5" s="4"/>
      <c r="F5" s="3"/>
      <c r="G5" s="3"/>
      <c r="H5" s="3"/>
      <c r="I5" s="3"/>
      <c r="J5" s="3"/>
      <c r="K5" s="3"/>
      <c r="M5" s="74"/>
      <c r="N5" s="74"/>
      <c r="O5" s="74"/>
      <c r="P5" s="74"/>
      <c r="Q5" s="79"/>
      <c r="R5" s="80"/>
      <c r="S5" s="80"/>
      <c r="T5" s="75"/>
      <c r="U5" s="75"/>
      <c r="V5" s="75"/>
      <c r="W5" s="76"/>
      <c r="X5" s="77"/>
      <c r="Y5" s="75"/>
    </row>
    <row r="6" spans="1:25" s="7" customFormat="1" ht="13.8" x14ac:dyDescent="0.3">
      <c r="A6" s="3"/>
      <c r="B6" s="3" t="s">
        <v>38</v>
      </c>
      <c r="C6" s="14"/>
      <c r="D6" s="3"/>
      <c r="E6" s="3"/>
      <c r="F6" s="3"/>
      <c r="G6" s="3"/>
      <c r="H6" s="3"/>
      <c r="I6" s="3"/>
      <c r="J6" s="3"/>
      <c r="K6" s="3"/>
      <c r="M6" s="74"/>
      <c r="N6" s="74"/>
      <c r="O6" s="74"/>
      <c r="P6" s="74"/>
      <c r="Q6" s="79"/>
      <c r="R6" s="80"/>
      <c r="S6" s="80"/>
      <c r="T6" s="75"/>
      <c r="U6" s="75"/>
      <c r="V6" s="75"/>
      <c r="W6" s="76"/>
      <c r="X6" s="77"/>
      <c r="Y6" s="75"/>
    </row>
    <row r="7" spans="1:25" s="7" customFormat="1" ht="13.8" x14ac:dyDescent="0.3">
      <c r="A7" s="3"/>
      <c r="B7" s="3"/>
      <c r="C7" s="3"/>
      <c r="D7" s="3"/>
      <c r="E7" s="3"/>
      <c r="F7" s="3"/>
      <c r="G7" s="3"/>
      <c r="H7" s="3"/>
      <c r="I7" s="3"/>
      <c r="J7" s="3"/>
      <c r="K7" s="3"/>
      <c r="M7" s="74"/>
      <c r="N7" s="74"/>
      <c r="O7" s="74"/>
      <c r="P7" s="74"/>
      <c r="Q7" s="79"/>
      <c r="R7" s="80"/>
      <c r="S7" s="80"/>
      <c r="T7" s="75"/>
      <c r="U7" s="75"/>
      <c r="V7" s="75"/>
      <c r="W7" s="76"/>
      <c r="X7" s="77"/>
      <c r="Y7" s="75"/>
    </row>
    <row r="8" spans="1:25" s="7" customFormat="1" ht="13.8" x14ac:dyDescent="0.3">
      <c r="A8" s="15"/>
      <c r="E8" s="9"/>
      <c r="F8" s="10"/>
      <c r="H8" s="16"/>
      <c r="I8" s="9"/>
      <c r="J8" s="17"/>
      <c r="K8" s="18"/>
      <c r="L8" s="19"/>
      <c r="M8" s="74"/>
      <c r="N8" s="74"/>
      <c r="O8" s="74"/>
      <c r="P8" s="74"/>
      <c r="Q8" s="79"/>
      <c r="R8" s="80"/>
      <c r="S8" s="80"/>
      <c r="T8" s="75"/>
      <c r="U8" s="75"/>
      <c r="V8" s="75"/>
      <c r="W8" s="75"/>
      <c r="X8" s="75"/>
      <c r="Y8" s="75"/>
    </row>
    <row r="9" spans="1:25" s="7" customFormat="1" ht="13.8" x14ac:dyDescent="0.3">
      <c r="E9" s="9"/>
      <c r="F9" s="16"/>
      <c r="H9" s="16"/>
      <c r="I9" s="9"/>
      <c r="J9" s="18"/>
      <c r="K9" s="18"/>
      <c r="L9" s="19"/>
      <c r="M9" s="74"/>
      <c r="N9" s="74"/>
      <c r="O9" s="74"/>
      <c r="P9" s="74"/>
      <c r="Q9" s="79"/>
      <c r="R9" s="80"/>
      <c r="S9" s="80"/>
      <c r="T9" s="75"/>
      <c r="U9" s="75"/>
      <c r="V9" s="75"/>
      <c r="W9" s="75"/>
      <c r="X9" s="75"/>
      <c r="Y9" s="75"/>
    </row>
    <row r="10" spans="1:25" s="7" customFormat="1" ht="13.8" x14ac:dyDescent="0.3">
      <c r="E10" s="9"/>
      <c r="F10" s="16"/>
      <c r="H10" s="16"/>
      <c r="I10" s="9"/>
      <c r="J10" s="10"/>
      <c r="K10" s="16"/>
      <c r="L10" s="19"/>
      <c r="M10" s="74"/>
      <c r="N10" s="74"/>
      <c r="O10" s="74"/>
      <c r="P10" s="74"/>
      <c r="Q10" s="79"/>
      <c r="R10" s="80"/>
      <c r="S10" s="80"/>
      <c r="T10" s="75"/>
      <c r="U10" s="75"/>
      <c r="V10" s="75"/>
      <c r="W10" s="75"/>
      <c r="X10" s="75"/>
      <c r="Y10" s="75"/>
    </row>
    <row r="11" spans="1:25" s="7" customFormat="1" ht="13.8" x14ac:dyDescent="0.3">
      <c r="E11" s="9"/>
      <c r="F11" s="16"/>
      <c r="I11" s="20"/>
      <c r="J11" s="10"/>
      <c r="M11" s="74"/>
      <c r="N11" s="74"/>
      <c r="O11" s="74"/>
      <c r="P11" s="74"/>
      <c r="Q11" s="74"/>
      <c r="R11" s="74"/>
      <c r="S11" s="74"/>
      <c r="T11" s="75"/>
      <c r="U11" s="75"/>
      <c r="V11" s="75"/>
      <c r="W11" s="75"/>
      <c r="X11" s="75"/>
      <c r="Y11" s="75"/>
    </row>
    <row r="12" spans="1:25" x14ac:dyDescent="0.3">
      <c r="C12" s="22" t="str">
        <f>G4</f>
        <v>IMPORTANT INFORMATION</v>
      </c>
      <c r="M12" s="74"/>
      <c r="N12" s="74"/>
      <c r="O12" s="74"/>
      <c r="P12" s="74"/>
      <c r="Q12" s="81"/>
      <c r="R12" s="81"/>
      <c r="S12" s="81"/>
    </row>
    <row r="13" spans="1:25" s="7" customFormat="1" ht="13.8" x14ac:dyDescent="0.3">
      <c r="M13" s="74"/>
      <c r="N13" s="74"/>
      <c r="O13" s="74"/>
      <c r="P13" s="74"/>
      <c r="Q13" s="74"/>
      <c r="R13" s="74"/>
      <c r="S13" s="74"/>
      <c r="T13" s="75"/>
      <c r="U13" s="75"/>
      <c r="V13" s="75"/>
      <c r="W13" s="75"/>
      <c r="X13" s="75"/>
      <c r="Y13" s="75"/>
    </row>
    <row r="14" spans="1:25" s="7" customFormat="1" ht="13.8" x14ac:dyDescent="0.3">
      <c r="B14" s="24" t="s">
        <v>44</v>
      </c>
      <c r="M14" s="74"/>
      <c r="N14" s="74"/>
      <c r="O14" s="74"/>
      <c r="P14" s="74"/>
      <c r="Q14" s="74"/>
      <c r="R14" s="74"/>
      <c r="S14" s="74"/>
      <c r="T14" s="75"/>
      <c r="U14" s="75"/>
      <c r="V14" s="75"/>
      <c r="W14" s="75"/>
      <c r="X14" s="75"/>
      <c r="Y14" s="75"/>
    </row>
    <row r="15" spans="1:25" s="7" customFormat="1" ht="13.8" x14ac:dyDescent="0.3">
      <c r="A15" s="25"/>
      <c r="K15" s="25"/>
      <c r="M15" s="79"/>
      <c r="N15" s="79"/>
      <c r="O15" s="79"/>
      <c r="P15" s="79"/>
      <c r="Q15" s="79"/>
      <c r="R15" s="80"/>
      <c r="S15" s="80"/>
      <c r="T15" s="75"/>
      <c r="U15" s="75"/>
      <c r="V15" s="75"/>
      <c r="W15" s="75"/>
      <c r="X15" s="75"/>
      <c r="Y15" s="75"/>
    </row>
    <row r="16" spans="1:25" s="7" customFormat="1" ht="12.75" customHeight="1" x14ac:dyDescent="0.3">
      <c r="B16" s="94" t="s">
        <v>70</v>
      </c>
      <c r="C16" s="94"/>
      <c r="D16" s="94"/>
      <c r="E16" s="94"/>
      <c r="F16" s="94"/>
      <c r="G16" s="94"/>
      <c r="H16" s="94"/>
      <c r="I16" s="94"/>
      <c r="J16" s="94"/>
      <c r="M16" s="79"/>
      <c r="N16" s="79"/>
      <c r="O16" s="79"/>
      <c r="P16" s="79"/>
      <c r="Q16" s="79"/>
      <c r="R16" s="80"/>
      <c r="S16" s="80"/>
      <c r="T16" s="75"/>
      <c r="U16" s="75"/>
      <c r="V16" s="75"/>
      <c r="W16" s="75"/>
      <c r="X16" s="75"/>
      <c r="Y16" s="75"/>
    </row>
    <row r="17" spans="1:25" s="7" customFormat="1" ht="13.8" x14ac:dyDescent="0.3">
      <c r="B17" s="94"/>
      <c r="C17" s="94"/>
      <c r="D17" s="94"/>
      <c r="E17" s="94"/>
      <c r="F17" s="94"/>
      <c r="G17" s="94"/>
      <c r="H17" s="94"/>
      <c r="I17" s="94"/>
      <c r="J17" s="94"/>
      <c r="M17" s="79"/>
      <c r="N17" s="79"/>
      <c r="O17" s="79"/>
      <c r="P17" s="79"/>
      <c r="Q17" s="79"/>
      <c r="R17" s="80"/>
      <c r="S17" s="80"/>
      <c r="T17" s="75"/>
      <c r="U17" s="75"/>
      <c r="V17" s="75"/>
      <c r="W17" s="75"/>
      <c r="X17" s="75"/>
      <c r="Y17" s="75"/>
    </row>
    <row r="18" spans="1:25" s="7" customFormat="1" ht="13.8" x14ac:dyDescent="0.3">
      <c r="B18" s="94"/>
      <c r="C18" s="94"/>
      <c r="D18" s="94"/>
      <c r="E18" s="94"/>
      <c r="F18" s="94"/>
      <c r="G18" s="94"/>
      <c r="H18" s="94"/>
      <c r="I18" s="94"/>
      <c r="J18" s="94"/>
      <c r="M18" s="79"/>
      <c r="N18" s="79"/>
      <c r="O18" s="79"/>
      <c r="P18" s="79"/>
      <c r="Q18" s="79"/>
      <c r="R18" s="80"/>
      <c r="S18" s="80"/>
      <c r="T18" s="75"/>
      <c r="U18" s="75"/>
      <c r="V18" s="75"/>
      <c r="W18" s="75"/>
      <c r="X18" s="75"/>
      <c r="Y18" s="75"/>
    </row>
    <row r="19" spans="1:25" s="7" customFormat="1" ht="13.8" x14ac:dyDescent="0.3">
      <c r="B19" s="94"/>
      <c r="C19" s="94"/>
      <c r="D19" s="94"/>
      <c r="E19" s="94"/>
      <c r="F19" s="94"/>
      <c r="G19" s="94"/>
      <c r="H19" s="94"/>
      <c r="I19" s="94"/>
      <c r="J19" s="94"/>
      <c r="M19" s="79"/>
      <c r="N19" s="79"/>
      <c r="O19" s="79"/>
      <c r="P19" s="79"/>
      <c r="Q19" s="79"/>
      <c r="R19" s="80"/>
      <c r="S19" s="80"/>
      <c r="T19" s="75"/>
      <c r="U19" s="75"/>
      <c r="V19" s="75"/>
      <c r="W19" s="75"/>
      <c r="X19" s="75"/>
      <c r="Y19" s="75"/>
    </row>
    <row r="20" spans="1:25" s="7" customFormat="1" ht="12.75" customHeight="1" x14ac:dyDescent="0.3">
      <c r="A20" s="25"/>
      <c r="B20" s="26" t="s">
        <v>62</v>
      </c>
      <c r="C20" s="25"/>
      <c r="D20" s="25"/>
      <c r="E20" s="25"/>
      <c r="F20" s="25"/>
      <c r="G20" s="25"/>
      <c r="H20" s="25"/>
      <c r="I20" s="25"/>
      <c r="J20" s="25"/>
      <c r="K20" s="25"/>
      <c r="M20" s="79"/>
      <c r="N20" s="79"/>
      <c r="O20" s="79"/>
      <c r="P20" s="79"/>
      <c r="Q20" s="79"/>
      <c r="R20" s="80"/>
      <c r="S20" s="80"/>
      <c r="T20" s="75"/>
      <c r="U20" s="75"/>
      <c r="V20" s="75"/>
      <c r="W20" s="75"/>
      <c r="X20" s="75"/>
      <c r="Y20" s="75"/>
    </row>
    <row r="21" spans="1:25" s="7" customFormat="1" ht="13.8" x14ac:dyDescent="0.3">
      <c r="A21" s="25"/>
      <c r="B21" s="26"/>
      <c r="C21" s="25"/>
      <c r="D21" s="25"/>
      <c r="E21" s="25"/>
      <c r="F21" s="25"/>
      <c r="G21" s="25"/>
      <c r="H21" s="25"/>
      <c r="I21" s="25"/>
      <c r="J21" s="25"/>
      <c r="K21" s="25"/>
      <c r="M21" s="79"/>
      <c r="N21" s="79"/>
      <c r="O21" s="79"/>
      <c r="P21" s="79"/>
      <c r="Q21" s="79"/>
      <c r="R21" s="80"/>
      <c r="S21" s="80"/>
      <c r="T21" s="75"/>
      <c r="U21" s="75"/>
      <c r="V21" s="75"/>
      <c r="W21" s="75"/>
      <c r="X21" s="75"/>
      <c r="Y21" s="75"/>
    </row>
    <row r="22" spans="1:25" s="7" customFormat="1" ht="13.8" x14ac:dyDescent="0.3">
      <c r="A22" s="25"/>
      <c r="B22" s="94" t="s">
        <v>71</v>
      </c>
      <c r="C22" s="94"/>
      <c r="D22" s="94"/>
      <c r="E22" s="94"/>
      <c r="F22" s="94"/>
      <c r="G22" s="94"/>
      <c r="H22" s="94"/>
      <c r="I22" s="94"/>
      <c r="J22" s="94"/>
      <c r="K22" s="25"/>
      <c r="M22" s="79"/>
      <c r="N22" s="79"/>
      <c r="O22" s="79"/>
      <c r="P22" s="79"/>
      <c r="Q22" s="79"/>
      <c r="R22" s="80"/>
      <c r="S22" s="80"/>
      <c r="T22" s="75"/>
      <c r="U22" s="75"/>
      <c r="V22" s="75"/>
      <c r="W22" s="75"/>
      <c r="X22" s="75"/>
      <c r="Y22" s="75"/>
    </row>
    <row r="23" spans="1:25" s="7" customFormat="1" ht="13.8" x14ac:dyDescent="0.3">
      <c r="A23" s="25"/>
      <c r="B23" s="94"/>
      <c r="C23" s="94"/>
      <c r="D23" s="94"/>
      <c r="E23" s="94"/>
      <c r="F23" s="94"/>
      <c r="G23" s="94"/>
      <c r="H23" s="94"/>
      <c r="I23" s="94"/>
      <c r="J23" s="94"/>
      <c r="K23" s="25"/>
      <c r="M23" s="79"/>
      <c r="N23" s="79"/>
      <c r="O23" s="79"/>
      <c r="P23" s="79"/>
      <c r="Q23" s="79"/>
      <c r="R23" s="80"/>
      <c r="S23" s="83"/>
      <c r="T23" s="75"/>
      <c r="U23" s="75"/>
      <c r="V23" s="75"/>
      <c r="W23" s="75"/>
      <c r="X23" s="75"/>
      <c r="Y23" s="75"/>
    </row>
    <row r="24" spans="1:25" s="7" customFormat="1" ht="13.8" x14ac:dyDescent="0.3">
      <c r="A24" s="25"/>
      <c r="B24" s="94"/>
      <c r="C24" s="94"/>
      <c r="D24" s="94"/>
      <c r="E24" s="94"/>
      <c r="F24" s="94"/>
      <c r="G24" s="94"/>
      <c r="H24" s="94"/>
      <c r="I24" s="94"/>
      <c r="J24" s="94"/>
      <c r="K24" s="25"/>
      <c r="M24" s="79"/>
      <c r="N24" s="79"/>
      <c r="O24" s="79"/>
      <c r="P24" s="79"/>
      <c r="Q24" s="79"/>
      <c r="R24" s="80"/>
      <c r="S24" s="83"/>
      <c r="T24" s="75"/>
      <c r="U24" s="75"/>
      <c r="V24" s="75"/>
      <c r="W24" s="75"/>
      <c r="X24" s="75"/>
      <c r="Y24" s="75"/>
    </row>
    <row r="25" spans="1:25" s="7" customFormat="1" ht="12.75" customHeight="1" x14ac:dyDescent="0.3">
      <c r="A25" s="25"/>
      <c r="B25" s="89"/>
      <c r="C25" s="89"/>
      <c r="D25" s="89"/>
      <c r="E25" s="89"/>
      <c r="F25" s="92" t="s">
        <v>80</v>
      </c>
      <c r="G25" s="89"/>
      <c r="H25" s="89"/>
      <c r="I25" s="89"/>
      <c r="J25" s="89"/>
      <c r="K25" s="25"/>
      <c r="M25" s="79"/>
      <c r="N25" s="79"/>
      <c r="O25" s="79"/>
      <c r="P25" s="79"/>
      <c r="Q25" s="79"/>
      <c r="R25" s="80"/>
      <c r="S25" s="80"/>
      <c r="T25" s="75"/>
      <c r="U25" s="75"/>
      <c r="V25" s="75"/>
      <c r="W25" s="75"/>
      <c r="X25" s="75"/>
      <c r="Y25" s="75"/>
    </row>
    <row r="26" spans="1:25" s="7" customFormat="1" ht="13.8" x14ac:dyDescent="0.3">
      <c r="A26" s="25"/>
      <c r="B26" s="94" t="s">
        <v>72</v>
      </c>
      <c r="C26" s="94"/>
      <c r="D26" s="94"/>
      <c r="E26" s="94"/>
      <c r="F26" s="94"/>
      <c r="G26" s="94"/>
      <c r="H26" s="94"/>
      <c r="I26" s="94"/>
      <c r="J26" s="94"/>
      <c r="K26" s="25"/>
      <c r="M26" s="79"/>
      <c r="N26" s="79"/>
      <c r="O26" s="79"/>
      <c r="P26" s="79"/>
      <c r="Q26" s="79"/>
      <c r="R26" s="80"/>
      <c r="S26" s="80"/>
      <c r="T26" s="75"/>
      <c r="U26" s="75"/>
      <c r="V26" s="75"/>
      <c r="W26" s="75"/>
      <c r="X26" s="75"/>
      <c r="Y26" s="75"/>
    </row>
    <row r="27" spans="1:25" s="7" customFormat="1" ht="13.8" x14ac:dyDescent="0.3">
      <c r="A27" s="25"/>
      <c r="B27" s="94"/>
      <c r="C27" s="94"/>
      <c r="D27" s="94"/>
      <c r="E27" s="94"/>
      <c r="F27" s="94"/>
      <c r="G27" s="94"/>
      <c r="H27" s="94"/>
      <c r="I27" s="94"/>
      <c r="J27" s="94"/>
      <c r="K27" s="25"/>
      <c r="M27" s="79"/>
      <c r="N27" s="79"/>
      <c r="O27" s="79"/>
      <c r="P27" s="79"/>
      <c r="Q27" s="79"/>
      <c r="R27" s="80"/>
      <c r="S27" s="80"/>
      <c r="T27" s="75"/>
      <c r="U27" s="75"/>
      <c r="V27" s="75"/>
      <c r="W27" s="75"/>
      <c r="X27" s="75"/>
      <c r="Y27" s="75"/>
    </row>
    <row r="28" spans="1:25" s="7" customFormat="1" ht="13.8" x14ac:dyDescent="0.3">
      <c r="A28" s="25"/>
      <c r="B28" s="89"/>
      <c r="C28" s="89"/>
      <c r="D28" s="89"/>
      <c r="E28" s="89"/>
      <c r="F28" s="89"/>
      <c r="G28" s="89"/>
      <c r="H28" s="89"/>
      <c r="I28" s="89"/>
      <c r="J28" s="89"/>
      <c r="K28" s="25"/>
      <c r="M28" s="79"/>
      <c r="N28" s="79"/>
      <c r="O28" s="79"/>
      <c r="P28" s="79"/>
      <c r="Q28" s="79"/>
      <c r="R28" s="80"/>
      <c r="S28" s="80"/>
      <c r="T28" s="75"/>
      <c r="U28" s="75"/>
      <c r="V28" s="75"/>
      <c r="W28" s="75"/>
      <c r="X28" s="75"/>
      <c r="Y28" s="75"/>
    </row>
    <row r="29" spans="1:25" s="7" customFormat="1" ht="13.8" x14ac:dyDescent="0.3">
      <c r="A29" s="25"/>
      <c r="B29" s="94" t="s">
        <v>73</v>
      </c>
      <c r="C29" s="94"/>
      <c r="D29" s="94"/>
      <c r="E29" s="94"/>
      <c r="F29" s="94"/>
      <c r="G29" s="94"/>
      <c r="H29" s="94"/>
      <c r="I29" s="94"/>
      <c r="J29" s="94"/>
      <c r="K29" s="25"/>
      <c r="M29" s="79"/>
      <c r="N29" s="79"/>
      <c r="O29" s="79"/>
      <c r="P29" s="79"/>
      <c r="Q29" s="79"/>
      <c r="R29" s="80"/>
      <c r="S29" s="80"/>
      <c r="T29" s="75"/>
      <c r="U29" s="75"/>
      <c r="V29" s="75"/>
      <c r="W29" s="75"/>
      <c r="X29" s="75"/>
      <c r="Y29" s="75"/>
    </row>
    <row r="30" spans="1:25" s="7" customFormat="1" ht="13.8" x14ac:dyDescent="0.3">
      <c r="A30" s="25"/>
      <c r="B30" s="94"/>
      <c r="C30" s="94"/>
      <c r="D30" s="94"/>
      <c r="E30" s="94"/>
      <c r="F30" s="94"/>
      <c r="G30" s="94"/>
      <c r="H30" s="94"/>
      <c r="I30" s="94"/>
      <c r="J30" s="94"/>
      <c r="K30" s="25"/>
      <c r="M30" s="79"/>
      <c r="N30" s="79"/>
      <c r="O30" s="79"/>
      <c r="P30" s="79"/>
      <c r="Q30" s="79"/>
      <c r="R30" s="80"/>
      <c r="S30" s="80"/>
      <c r="T30" s="75"/>
      <c r="U30" s="75"/>
      <c r="V30" s="75"/>
      <c r="W30" s="75"/>
      <c r="X30" s="75"/>
      <c r="Y30" s="75"/>
    </row>
    <row r="31" spans="1:25" s="7" customFormat="1" ht="12.75" customHeight="1" x14ac:dyDescent="0.3">
      <c r="A31" s="25"/>
      <c r="B31" s="94"/>
      <c r="C31" s="94"/>
      <c r="D31" s="94"/>
      <c r="E31" s="94"/>
      <c r="F31" s="94"/>
      <c r="G31" s="94"/>
      <c r="H31" s="94"/>
      <c r="I31" s="94"/>
      <c r="J31" s="94"/>
      <c r="K31" s="25"/>
      <c r="M31" s="79"/>
      <c r="N31" s="79"/>
      <c r="O31" s="79"/>
      <c r="P31" s="79"/>
      <c r="Q31" s="79"/>
      <c r="R31" s="80"/>
      <c r="S31" s="80"/>
      <c r="T31" s="75"/>
      <c r="U31" s="75"/>
      <c r="V31" s="75"/>
      <c r="W31" s="75"/>
      <c r="X31" s="75"/>
      <c r="Y31" s="75"/>
    </row>
    <row r="32" spans="1:25" s="7" customFormat="1" ht="13.8" x14ac:dyDescent="0.3">
      <c r="A32" s="25"/>
      <c r="B32" s="94"/>
      <c r="C32" s="94"/>
      <c r="D32" s="94"/>
      <c r="E32" s="94"/>
      <c r="F32" s="94"/>
      <c r="G32" s="94"/>
      <c r="H32" s="94"/>
      <c r="I32" s="94"/>
      <c r="J32" s="94"/>
      <c r="K32" s="25"/>
      <c r="M32" s="79"/>
      <c r="N32" s="79"/>
      <c r="O32" s="79"/>
      <c r="P32" s="79"/>
      <c r="Q32" s="79"/>
      <c r="R32" s="80"/>
      <c r="S32" s="80"/>
      <c r="T32" s="75"/>
      <c r="U32" s="75"/>
      <c r="V32" s="75"/>
      <c r="W32" s="75"/>
      <c r="X32" s="75"/>
      <c r="Y32" s="75"/>
    </row>
    <row r="33" spans="1:25" s="7" customFormat="1" ht="12.75" customHeight="1" x14ac:dyDescent="0.3">
      <c r="A33" s="25"/>
      <c r="B33" s="94"/>
      <c r="C33" s="94"/>
      <c r="D33" s="94"/>
      <c r="E33" s="94"/>
      <c r="F33" s="94"/>
      <c r="G33" s="94"/>
      <c r="H33" s="94"/>
      <c r="I33" s="94"/>
      <c r="J33" s="94"/>
      <c r="K33" s="25"/>
      <c r="M33" s="79"/>
      <c r="N33" s="79"/>
      <c r="O33" s="79"/>
      <c r="P33" s="79"/>
      <c r="Q33" s="79"/>
      <c r="R33" s="80"/>
      <c r="S33" s="80"/>
      <c r="T33" s="75"/>
      <c r="U33" s="75"/>
      <c r="V33" s="75"/>
      <c r="W33" s="75"/>
      <c r="X33" s="75"/>
      <c r="Y33" s="75"/>
    </row>
    <row r="34" spans="1:25" s="7" customFormat="1" ht="13.8" x14ac:dyDescent="0.3">
      <c r="A34" s="25"/>
      <c r="B34" s="89"/>
      <c r="C34" s="89"/>
      <c r="D34" s="96" t="s">
        <v>45</v>
      </c>
      <c r="E34" s="96"/>
      <c r="F34" s="96"/>
      <c r="G34" s="96"/>
      <c r="H34" s="96"/>
      <c r="I34" s="89"/>
      <c r="J34" s="89"/>
      <c r="K34" s="25"/>
      <c r="M34" s="79"/>
      <c r="N34" s="79"/>
      <c r="O34" s="79"/>
      <c r="P34" s="79"/>
      <c r="Q34" s="79"/>
      <c r="R34" s="80"/>
      <c r="S34" s="83"/>
      <c r="T34" s="75"/>
      <c r="U34" s="75"/>
      <c r="V34" s="75"/>
      <c r="W34" s="75"/>
      <c r="X34" s="75"/>
      <c r="Y34" s="75"/>
    </row>
    <row r="35" spans="1:25" s="7" customFormat="1" ht="13.8" x14ac:dyDescent="0.3">
      <c r="A35" s="25"/>
      <c r="B35" s="25"/>
      <c r="C35" s="25"/>
      <c r="I35" s="25"/>
      <c r="J35" s="25"/>
      <c r="K35" s="25"/>
      <c r="M35" s="79"/>
      <c r="N35" s="79"/>
      <c r="O35" s="79"/>
      <c r="P35" s="79"/>
      <c r="Q35" s="79"/>
      <c r="R35" s="80"/>
      <c r="S35" s="83"/>
      <c r="T35" s="75"/>
      <c r="U35" s="75"/>
      <c r="V35" s="75"/>
      <c r="W35" s="75"/>
      <c r="X35" s="75"/>
      <c r="Y35" s="75"/>
    </row>
    <row r="36" spans="1:25" s="7" customFormat="1" ht="12.75" customHeight="1" x14ac:dyDescent="0.3">
      <c r="A36" s="25"/>
      <c r="B36" s="26" t="s">
        <v>46</v>
      </c>
      <c r="C36" s="25"/>
      <c r="D36" s="25"/>
      <c r="E36" s="25"/>
      <c r="F36" s="90"/>
      <c r="G36" s="25"/>
      <c r="H36" s="25"/>
      <c r="I36" s="25"/>
      <c r="J36" s="25"/>
      <c r="K36" s="25"/>
      <c r="M36" s="79"/>
      <c r="N36" s="79"/>
      <c r="O36" s="79"/>
      <c r="P36" s="79"/>
      <c r="Q36" s="79"/>
      <c r="R36" s="80"/>
      <c r="S36" s="80"/>
      <c r="T36" s="75"/>
      <c r="U36" s="75"/>
      <c r="V36" s="75"/>
      <c r="W36" s="75"/>
      <c r="X36" s="75"/>
      <c r="Y36" s="75"/>
    </row>
    <row r="37" spans="1:25" s="7" customFormat="1" ht="13.8" x14ac:dyDescent="0.3">
      <c r="A37" s="25"/>
      <c r="B37" s="26"/>
      <c r="C37" s="25"/>
      <c r="D37" s="25"/>
      <c r="E37" s="25"/>
      <c r="F37" s="90"/>
      <c r="G37" s="25"/>
      <c r="H37" s="25"/>
      <c r="I37" s="25"/>
      <c r="J37" s="25"/>
      <c r="K37" s="25"/>
      <c r="M37" s="79"/>
      <c r="N37" s="79"/>
      <c r="O37" s="79"/>
      <c r="P37" s="79"/>
      <c r="Q37" s="79"/>
      <c r="R37" s="80"/>
      <c r="S37" s="80"/>
      <c r="T37" s="75"/>
      <c r="U37" s="75"/>
      <c r="V37" s="75"/>
      <c r="W37" s="75"/>
      <c r="X37" s="75"/>
      <c r="Y37" s="75"/>
    </row>
    <row r="38" spans="1:25" s="7" customFormat="1" ht="13.8" x14ac:dyDescent="0.3">
      <c r="A38" s="25"/>
      <c r="B38" s="94" t="s">
        <v>74</v>
      </c>
      <c r="C38" s="94"/>
      <c r="D38" s="94"/>
      <c r="E38" s="94"/>
      <c r="F38" s="94"/>
      <c r="G38" s="94"/>
      <c r="H38" s="94"/>
      <c r="I38" s="94"/>
      <c r="J38" s="94"/>
      <c r="K38" s="25"/>
      <c r="M38" s="79"/>
      <c r="N38" s="79"/>
      <c r="O38" s="79"/>
      <c r="P38" s="79"/>
      <c r="Q38" s="79"/>
      <c r="R38" s="80"/>
      <c r="S38" s="80"/>
      <c r="T38" s="75"/>
      <c r="U38" s="75"/>
      <c r="V38" s="75"/>
      <c r="W38" s="75"/>
      <c r="X38" s="75"/>
      <c r="Y38" s="75"/>
    </row>
    <row r="39" spans="1:25" s="7" customFormat="1" ht="13.8" x14ac:dyDescent="0.3">
      <c r="A39" s="25"/>
      <c r="B39" s="94"/>
      <c r="C39" s="94"/>
      <c r="D39" s="94"/>
      <c r="E39" s="94"/>
      <c r="F39" s="94"/>
      <c r="G39" s="94"/>
      <c r="H39" s="94"/>
      <c r="I39" s="94"/>
      <c r="J39" s="94"/>
      <c r="K39" s="25"/>
      <c r="M39" s="79"/>
      <c r="N39" s="79"/>
      <c r="O39" s="79"/>
      <c r="P39" s="79"/>
      <c r="Q39" s="79"/>
      <c r="R39" s="80"/>
      <c r="S39" s="80"/>
      <c r="T39" s="75"/>
      <c r="U39" s="75"/>
      <c r="V39" s="75"/>
      <c r="W39" s="75"/>
      <c r="X39" s="75"/>
      <c r="Y39" s="75"/>
    </row>
    <row r="40" spans="1:25" s="7" customFormat="1" ht="13.8" x14ac:dyDescent="0.3">
      <c r="A40" s="25"/>
      <c r="B40" s="89"/>
      <c r="C40" s="89"/>
      <c r="D40" s="89"/>
      <c r="E40" s="89"/>
      <c r="F40" s="89"/>
      <c r="G40" s="89"/>
      <c r="H40" s="89"/>
      <c r="I40" s="89"/>
      <c r="J40" s="89"/>
      <c r="K40" s="25"/>
      <c r="M40" s="79"/>
      <c r="N40" s="79"/>
      <c r="O40" s="79"/>
      <c r="P40" s="79"/>
      <c r="Q40" s="79"/>
      <c r="R40" s="80"/>
      <c r="S40" s="80"/>
      <c r="T40" s="75"/>
      <c r="U40" s="75"/>
      <c r="V40" s="75"/>
      <c r="W40" s="75"/>
      <c r="X40" s="75"/>
      <c r="Y40" s="75"/>
    </row>
    <row r="41" spans="1:25" s="7" customFormat="1" ht="13.8" x14ac:dyDescent="0.3">
      <c r="A41" s="25"/>
      <c r="B41" s="94" t="s">
        <v>75</v>
      </c>
      <c r="C41" s="94"/>
      <c r="D41" s="94"/>
      <c r="E41" s="94"/>
      <c r="F41" s="94"/>
      <c r="G41" s="94"/>
      <c r="H41" s="94"/>
      <c r="I41" s="94"/>
      <c r="J41" s="94"/>
      <c r="K41" s="25"/>
      <c r="M41" s="79"/>
      <c r="N41" s="79"/>
      <c r="O41" s="79"/>
      <c r="P41" s="79"/>
      <c r="Q41" s="79"/>
      <c r="R41" s="80"/>
      <c r="S41" s="80"/>
      <c r="T41" s="75"/>
      <c r="U41" s="75"/>
      <c r="V41" s="75"/>
      <c r="W41" s="75"/>
      <c r="X41" s="75"/>
      <c r="Y41" s="75"/>
    </row>
    <row r="42" spans="1:25" s="7" customFormat="1" ht="13.8" x14ac:dyDescent="0.3">
      <c r="A42" s="25"/>
      <c r="B42" s="94"/>
      <c r="C42" s="94"/>
      <c r="D42" s="94"/>
      <c r="E42" s="94"/>
      <c r="F42" s="94"/>
      <c r="G42" s="94"/>
      <c r="H42" s="94"/>
      <c r="I42" s="94"/>
      <c r="J42" s="94"/>
      <c r="K42" s="25"/>
      <c r="M42" s="79"/>
      <c r="N42" s="79"/>
      <c r="O42" s="79"/>
      <c r="P42" s="79"/>
      <c r="Q42" s="79"/>
      <c r="R42" s="80"/>
      <c r="S42" s="80"/>
      <c r="T42" s="75"/>
      <c r="U42" s="75"/>
      <c r="V42" s="75"/>
      <c r="W42" s="75"/>
      <c r="X42" s="75"/>
      <c r="Y42" s="75"/>
    </row>
    <row r="43" spans="1:25" s="7" customFormat="1" ht="13.8" x14ac:dyDescent="0.3">
      <c r="A43" s="25"/>
      <c r="B43" s="94"/>
      <c r="C43" s="94"/>
      <c r="D43" s="94"/>
      <c r="E43" s="94"/>
      <c r="F43" s="94"/>
      <c r="G43" s="94"/>
      <c r="H43" s="94"/>
      <c r="I43" s="94"/>
      <c r="J43" s="94"/>
      <c r="K43" s="25"/>
      <c r="M43" s="79"/>
      <c r="N43" s="79"/>
      <c r="O43" s="79"/>
      <c r="P43" s="79"/>
      <c r="Q43" s="79"/>
      <c r="R43" s="80"/>
      <c r="S43" s="80"/>
      <c r="T43" s="75"/>
      <c r="U43" s="75"/>
      <c r="V43" s="75"/>
      <c r="W43" s="75"/>
      <c r="X43" s="75"/>
      <c r="Y43" s="75"/>
    </row>
    <row r="44" spans="1:25" s="7" customFormat="1" ht="13.8" x14ac:dyDescent="0.3">
      <c r="A44" s="25"/>
      <c r="B44" s="89"/>
      <c r="C44" s="89"/>
      <c r="D44" s="89"/>
      <c r="E44" s="89"/>
      <c r="F44" s="89"/>
      <c r="G44" s="89"/>
      <c r="H44" s="89"/>
      <c r="I44" s="89"/>
      <c r="J44" s="89"/>
      <c r="K44" s="25"/>
      <c r="M44" s="79"/>
      <c r="N44" s="79"/>
      <c r="O44" s="79"/>
      <c r="P44" s="79"/>
      <c r="Q44" s="79"/>
      <c r="R44" s="80"/>
      <c r="S44" s="80"/>
      <c r="T44" s="75"/>
      <c r="U44" s="75"/>
      <c r="V44" s="75"/>
      <c r="W44" s="75"/>
      <c r="X44" s="75"/>
      <c r="Y44" s="75"/>
    </row>
    <row r="45" spans="1:25" s="7" customFormat="1" ht="12.75" customHeight="1" x14ac:dyDescent="0.3">
      <c r="A45" s="25"/>
      <c r="B45" s="94" t="s">
        <v>63</v>
      </c>
      <c r="C45" s="94"/>
      <c r="D45" s="94"/>
      <c r="E45" s="94"/>
      <c r="F45" s="94"/>
      <c r="G45" s="94"/>
      <c r="H45" s="94"/>
      <c r="I45" s="94"/>
      <c r="J45" s="94"/>
      <c r="K45" s="25"/>
      <c r="M45" s="79"/>
      <c r="N45" s="79"/>
      <c r="O45" s="79"/>
      <c r="P45" s="79"/>
      <c r="Q45" s="79"/>
      <c r="R45" s="80"/>
      <c r="S45" s="80"/>
      <c r="T45" s="75"/>
      <c r="U45" s="75"/>
      <c r="V45" s="75"/>
      <c r="W45" s="75"/>
      <c r="X45" s="75"/>
      <c r="Y45" s="75"/>
    </row>
    <row r="46" spans="1:25" s="7" customFormat="1" ht="13.8" x14ac:dyDescent="0.3">
      <c r="A46" s="25"/>
      <c r="B46" s="94"/>
      <c r="C46" s="94"/>
      <c r="D46" s="94"/>
      <c r="E46" s="94"/>
      <c r="F46" s="94"/>
      <c r="G46" s="94"/>
      <c r="H46" s="94"/>
      <c r="I46" s="94"/>
      <c r="J46" s="94"/>
      <c r="K46" s="25"/>
      <c r="M46" s="79"/>
      <c r="N46" s="79"/>
      <c r="O46" s="79"/>
      <c r="P46" s="79"/>
      <c r="Q46" s="79"/>
      <c r="R46" s="80"/>
      <c r="S46" s="80"/>
      <c r="T46" s="75"/>
      <c r="U46" s="75"/>
      <c r="V46" s="75"/>
      <c r="W46" s="75"/>
      <c r="X46" s="75"/>
      <c r="Y46" s="75"/>
    </row>
    <row r="47" spans="1:25" s="7" customFormat="1" ht="13.8" x14ac:dyDescent="0.3">
      <c r="A47" s="25"/>
      <c r="B47" s="94"/>
      <c r="C47" s="94"/>
      <c r="D47" s="94"/>
      <c r="E47" s="94"/>
      <c r="F47" s="94"/>
      <c r="G47" s="94"/>
      <c r="H47" s="94"/>
      <c r="I47" s="94"/>
      <c r="J47" s="94"/>
      <c r="K47" s="25"/>
      <c r="M47" s="79"/>
      <c r="N47" s="79"/>
      <c r="O47" s="79"/>
      <c r="P47" s="79"/>
      <c r="Q47" s="79"/>
      <c r="R47" s="80"/>
      <c r="S47" s="80"/>
      <c r="T47" s="75"/>
      <c r="U47" s="75"/>
      <c r="V47" s="75"/>
      <c r="W47" s="75"/>
      <c r="X47" s="75"/>
      <c r="Y47" s="75"/>
    </row>
    <row r="48" spans="1:25" s="7" customFormat="1" ht="12.75" customHeight="1" x14ac:dyDescent="0.3">
      <c r="A48" s="25"/>
      <c r="B48" s="94"/>
      <c r="C48" s="94"/>
      <c r="D48" s="94"/>
      <c r="E48" s="94"/>
      <c r="F48" s="94"/>
      <c r="G48" s="94"/>
      <c r="H48" s="94"/>
      <c r="I48" s="94"/>
      <c r="J48" s="94"/>
      <c r="K48" s="25"/>
      <c r="M48" s="79"/>
      <c r="N48" s="79"/>
      <c r="O48" s="79"/>
      <c r="P48" s="79"/>
      <c r="Q48" s="79"/>
      <c r="R48" s="80"/>
      <c r="S48" s="80"/>
      <c r="T48" s="75"/>
      <c r="U48" s="75"/>
      <c r="V48" s="75"/>
      <c r="W48" s="75"/>
      <c r="X48" s="75"/>
      <c r="Y48" s="75"/>
    </row>
    <row r="49" spans="1:25" s="7" customFormat="1" ht="13.8" x14ac:dyDescent="0.3">
      <c r="A49" s="25"/>
      <c r="B49" s="25" t="s">
        <v>76</v>
      </c>
      <c r="C49" s="25"/>
      <c r="D49" s="25"/>
      <c r="E49" s="25"/>
      <c r="F49" s="25"/>
      <c r="G49" s="25"/>
      <c r="H49" s="25"/>
      <c r="I49" s="25"/>
      <c r="J49" s="25"/>
      <c r="K49" s="25"/>
      <c r="M49" s="79"/>
      <c r="N49" s="79"/>
      <c r="O49" s="79"/>
      <c r="P49" s="79"/>
      <c r="Q49" s="79"/>
      <c r="R49" s="80"/>
      <c r="S49" s="80"/>
      <c r="T49" s="75"/>
      <c r="U49" s="75"/>
      <c r="V49" s="75"/>
      <c r="W49" s="75"/>
      <c r="X49" s="75"/>
      <c r="Y49" s="75"/>
    </row>
    <row r="50" spans="1:25" s="7" customFormat="1" ht="13.8" x14ac:dyDescent="0.3">
      <c r="A50" s="25"/>
      <c r="B50" s="25"/>
      <c r="C50" s="25"/>
      <c r="D50" s="25"/>
      <c r="F50" s="92" t="s">
        <v>81</v>
      </c>
      <c r="G50" s="90"/>
      <c r="H50" s="25"/>
      <c r="I50" s="25"/>
      <c r="J50" s="25"/>
      <c r="K50" s="25"/>
      <c r="M50" s="79"/>
      <c r="N50" s="79"/>
      <c r="O50" s="79"/>
      <c r="P50" s="79"/>
      <c r="Q50" s="79"/>
      <c r="R50" s="80"/>
      <c r="S50" s="80"/>
      <c r="T50" s="75"/>
      <c r="U50" s="75"/>
      <c r="V50" s="75"/>
      <c r="W50" s="75"/>
      <c r="X50" s="75"/>
      <c r="Y50" s="75"/>
    </row>
    <row r="51" spans="1:25" s="7" customFormat="1" ht="13.8" x14ac:dyDescent="0.3">
      <c r="A51" s="25"/>
      <c r="B51" s="25"/>
      <c r="C51" s="25"/>
      <c r="D51" s="25"/>
      <c r="E51" s="25"/>
      <c r="F51" s="25"/>
      <c r="G51" s="25"/>
      <c r="H51" s="25"/>
      <c r="I51" s="25"/>
      <c r="J51" s="25"/>
      <c r="K51" s="25"/>
      <c r="M51" s="79"/>
      <c r="N51" s="79"/>
      <c r="O51" s="79"/>
      <c r="P51" s="79"/>
      <c r="Q51" s="79"/>
      <c r="R51" s="80"/>
      <c r="S51" s="80"/>
      <c r="T51" s="75"/>
      <c r="U51" s="75"/>
      <c r="V51" s="75"/>
      <c r="W51" s="75"/>
      <c r="X51" s="75"/>
      <c r="Y51" s="75"/>
    </row>
    <row r="52" spans="1:25" s="7" customFormat="1" ht="12.75" customHeight="1" x14ac:dyDescent="0.3">
      <c r="A52" s="25"/>
      <c r="B52" s="26" t="s">
        <v>77</v>
      </c>
      <c r="C52" s="25"/>
      <c r="D52" s="25"/>
      <c r="E52" s="25"/>
      <c r="F52" s="25"/>
      <c r="G52" s="25"/>
      <c r="H52" s="25"/>
      <c r="I52" s="25"/>
      <c r="J52" s="25"/>
      <c r="K52" s="25"/>
      <c r="M52" s="79"/>
      <c r="N52" s="79"/>
      <c r="O52" s="79"/>
      <c r="P52" s="79"/>
      <c r="Q52" s="79"/>
      <c r="R52" s="80"/>
      <c r="S52" s="80"/>
      <c r="T52" s="75"/>
      <c r="U52" s="75"/>
      <c r="V52" s="75"/>
      <c r="W52" s="75"/>
      <c r="X52" s="75"/>
      <c r="Y52" s="75"/>
    </row>
    <row r="53" spans="1:25" s="7" customFormat="1" ht="13.8" x14ac:dyDescent="0.3">
      <c r="A53" s="25"/>
      <c r="B53" s="25"/>
      <c r="C53" s="25"/>
      <c r="D53" s="25"/>
      <c r="E53" s="25"/>
      <c r="F53" s="25"/>
      <c r="G53" s="25"/>
      <c r="H53" s="25"/>
      <c r="I53" s="25"/>
      <c r="J53" s="25"/>
      <c r="K53" s="25"/>
      <c r="M53" s="79"/>
      <c r="N53" s="79"/>
      <c r="O53" s="79"/>
      <c r="P53" s="79"/>
      <c r="Q53" s="79"/>
      <c r="R53" s="80"/>
      <c r="S53" s="80"/>
      <c r="T53" s="75"/>
      <c r="U53" s="75"/>
      <c r="V53" s="75"/>
      <c r="W53" s="75"/>
      <c r="X53" s="75"/>
      <c r="Y53" s="75"/>
    </row>
    <row r="54" spans="1:25" s="7" customFormat="1" ht="13.8" x14ac:dyDescent="0.3">
      <c r="A54" s="25"/>
      <c r="B54" s="95" t="s">
        <v>78</v>
      </c>
      <c r="C54" s="95"/>
      <c r="D54" s="95"/>
      <c r="E54" s="95"/>
      <c r="F54" s="95"/>
      <c r="G54" s="95"/>
      <c r="H54" s="95"/>
      <c r="I54" s="95"/>
      <c r="J54" s="95"/>
      <c r="K54" s="25"/>
      <c r="M54" s="79"/>
      <c r="N54" s="79"/>
      <c r="O54" s="79"/>
      <c r="P54" s="79"/>
      <c r="Q54" s="79"/>
      <c r="R54" s="80"/>
      <c r="S54" s="80"/>
      <c r="T54" s="75"/>
      <c r="U54" s="75"/>
      <c r="V54" s="75"/>
      <c r="W54" s="75"/>
      <c r="X54" s="75"/>
      <c r="Y54" s="75"/>
    </row>
    <row r="55" spans="1:25" s="7" customFormat="1" ht="13.8" x14ac:dyDescent="0.3">
      <c r="A55" s="25"/>
      <c r="B55" s="95"/>
      <c r="C55" s="95"/>
      <c r="D55" s="95"/>
      <c r="E55" s="95"/>
      <c r="F55" s="95"/>
      <c r="G55" s="95"/>
      <c r="H55" s="95"/>
      <c r="I55" s="95"/>
      <c r="J55" s="95"/>
      <c r="K55" s="25"/>
      <c r="M55" s="79"/>
      <c r="N55" s="79"/>
      <c r="O55" s="79"/>
      <c r="P55" s="79"/>
      <c r="Q55" s="79"/>
      <c r="R55" s="80"/>
      <c r="S55" s="80"/>
      <c r="T55" s="75"/>
      <c r="U55" s="75"/>
      <c r="V55" s="75"/>
      <c r="W55" s="75"/>
      <c r="X55" s="75"/>
      <c r="Y55" s="75"/>
    </row>
    <row r="56" spans="1:25" s="7" customFormat="1" ht="13.8" x14ac:dyDescent="0.3">
      <c r="A56" s="25"/>
      <c r="B56" s="95"/>
      <c r="C56" s="95"/>
      <c r="D56" s="95"/>
      <c r="E56" s="95"/>
      <c r="F56" s="95"/>
      <c r="G56" s="95"/>
      <c r="H56" s="95"/>
      <c r="I56" s="95"/>
      <c r="J56" s="95"/>
      <c r="K56" s="25"/>
      <c r="M56" s="79"/>
      <c r="N56" s="79"/>
      <c r="O56"/>
      <c r="P56" s="79"/>
      <c r="Q56" s="79"/>
      <c r="R56" s="80"/>
      <c r="S56" s="80"/>
      <c r="T56" s="75"/>
      <c r="U56" s="75"/>
      <c r="V56" s="75"/>
      <c r="W56" s="75"/>
      <c r="X56" s="75"/>
      <c r="Y56" s="75"/>
    </row>
    <row r="57" spans="1:25" s="7" customFormat="1" ht="13.8" x14ac:dyDescent="0.3">
      <c r="A57" s="25"/>
      <c r="B57" s="25"/>
      <c r="C57" s="25"/>
      <c r="D57" s="25"/>
      <c r="F57" s="90"/>
      <c r="G57" s="25"/>
      <c r="H57" s="25"/>
      <c r="I57" s="25"/>
      <c r="J57" s="25"/>
      <c r="K57" s="25"/>
      <c r="M57" s="79"/>
      <c r="N57" s="79"/>
      <c r="O57" s="79"/>
      <c r="P57" s="79"/>
      <c r="Q57" s="79"/>
      <c r="R57" s="80"/>
      <c r="S57" s="80"/>
      <c r="T57" s="75"/>
      <c r="U57" s="75"/>
      <c r="V57" s="75"/>
      <c r="W57" s="75"/>
      <c r="X57" s="75"/>
      <c r="Y57" s="75"/>
    </row>
    <row r="58" spans="1:25" s="7" customFormat="1" ht="13.8" x14ac:dyDescent="0.3">
      <c r="A58" s="25"/>
      <c r="B58" s="25"/>
      <c r="C58" s="25"/>
      <c r="D58" s="25"/>
      <c r="E58" s="25"/>
      <c r="F58" s="25"/>
      <c r="G58" s="25"/>
      <c r="H58" s="25"/>
      <c r="I58" s="25"/>
      <c r="J58" s="25"/>
      <c r="K58" s="25"/>
      <c r="M58" s="79"/>
      <c r="N58" s="79"/>
      <c r="O58" s="79"/>
      <c r="P58" s="79"/>
      <c r="Q58" s="79"/>
      <c r="R58" s="80"/>
      <c r="S58" s="80"/>
      <c r="T58" s="75"/>
      <c r="U58" s="75"/>
      <c r="V58" s="75"/>
      <c r="W58" s="75"/>
      <c r="X58" s="75"/>
      <c r="Y58" s="75"/>
    </row>
    <row r="59" spans="1:25" s="7" customFormat="1" ht="13.8" x14ac:dyDescent="0.3">
      <c r="K59" s="25"/>
      <c r="M59" s="79"/>
      <c r="N59" s="79"/>
      <c r="O59" s="93"/>
      <c r="P59" s="79"/>
      <c r="Q59" s="79"/>
      <c r="R59" s="80"/>
      <c r="S59" s="80"/>
      <c r="T59" s="75"/>
      <c r="U59" s="75"/>
      <c r="V59" s="75"/>
      <c r="W59" s="75"/>
      <c r="X59" s="75"/>
      <c r="Y59" s="75"/>
    </row>
    <row r="60" spans="1:25" s="7" customFormat="1" ht="13.8" x14ac:dyDescent="0.3">
      <c r="A60" s="25"/>
      <c r="B60" s="25" t="s">
        <v>79</v>
      </c>
      <c r="C60" s="25"/>
      <c r="D60" s="25"/>
      <c r="E60" s="25"/>
      <c r="F60" s="25"/>
      <c r="G60" s="25"/>
      <c r="H60" s="25"/>
      <c r="I60" s="25"/>
      <c r="J60" s="25"/>
      <c r="K60" s="25"/>
      <c r="M60" s="79"/>
      <c r="N60" s="79"/>
      <c r="O60" s="79"/>
      <c r="P60" s="79"/>
      <c r="Q60" s="79"/>
      <c r="R60" s="80"/>
      <c r="S60" s="80"/>
      <c r="T60" s="75"/>
      <c r="U60" s="75"/>
      <c r="V60" s="75"/>
      <c r="W60" s="75"/>
      <c r="X60" s="75"/>
      <c r="Y60" s="75"/>
    </row>
    <row r="61" spans="1:25" s="7" customFormat="1" ht="13.8" x14ac:dyDescent="0.3">
      <c r="A61" s="25"/>
      <c r="C61" s="25"/>
      <c r="D61" s="25"/>
      <c r="F61" s="92" t="s">
        <v>82</v>
      </c>
      <c r="G61" s="91"/>
      <c r="H61" s="25"/>
      <c r="I61" s="25"/>
      <c r="J61" s="25"/>
      <c r="K61" s="25"/>
      <c r="M61" s="79"/>
      <c r="N61" s="79"/>
      <c r="O61" s="79"/>
      <c r="P61" s="79"/>
      <c r="Q61" s="79"/>
      <c r="R61" s="80"/>
      <c r="S61" s="80"/>
      <c r="T61" s="75"/>
      <c r="U61" s="75"/>
      <c r="V61" s="75"/>
      <c r="W61" s="75"/>
      <c r="X61" s="75"/>
      <c r="Y61" s="75"/>
    </row>
    <row r="62" spans="1:25" s="7" customFormat="1" ht="13.8" x14ac:dyDescent="0.3">
      <c r="A62" s="25"/>
      <c r="B62" s="25"/>
      <c r="C62" s="25"/>
      <c r="D62" s="25"/>
      <c r="E62" s="25"/>
      <c r="F62" s="25"/>
      <c r="G62" s="25"/>
      <c r="H62" s="25"/>
      <c r="I62" s="25"/>
      <c r="J62" s="25"/>
      <c r="K62" s="25"/>
      <c r="M62" s="79"/>
      <c r="N62" s="79"/>
      <c r="O62" s="79"/>
      <c r="P62" s="79"/>
      <c r="Q62" s="79"/>
      <c r="R62" s="80"/>
      <c r="S62" s="80"/>
      <c r="T62" s="75"/>
      <c r="U62" s="75"/>
      <c r="V62" s="75"/>
      <c r="W62" s="75"/>
      <c r="X62" s="75"/>
      <c r="Y62" s="7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0"/>
  <sheetViews>
    <sheetView tabSelected="1" view="pageBreakPreview" zoomScaleNormal="100" zoomScaleSheetLayoutView="100" workbookViewId="0">
      <selection activeCell="I18" sqref="I18"/>
    </sheetView>
  </sheetViews>
  <sheetFormatPr defaultColWidth="9.109375" defaultRowHeight="15.6" x14ac:dyDescent="0.3"/>
  <cols>
    <col min="1" max="11" width="9" style="21" customWidth="1"/>
    <col min="12" max="12" width="5.44140625" style="7" customWidth="1"/>
    <col min="13" max="17" width="5.33203125" style="12" customWidth="1"/>
    <col min="18" max="19" width="5.33203125" style="13" customWidth="1"/>
    <col min="20" max="20" width="5.5546875" style="33" customWidth="1"/>
    <col min="21" max="16384" width="9.109375" style="21"/>
  </cols>
  <sheetData>
    <row r="1" spans="1:24" s="7" customFormat="1" ht="13.8" x14ac:dyDescent="0.3">
      <c r="B1" s="9" t="s">
        <v>20</v>
      </c>
      <c r="C1" s="16" t="str">
        <f>'[1]READ ME'!C1</f>
        <v>R. Abbott</v>
      </c>
      <c r="F1" s="9" t="s">
        <v>21</v>
      </c>
      <c r="G1" s="10">
        <f>'[1]READ ME'!G1</f>
        <v>2</v>
      </c>
      <c r="M1" s="8" t="s">
        <v>22</v>
      </c>
      <c r="N1" s="8" t="s">
        <v>23</v>
      </c>
      <c r="O1" s="8" t="s">
        <v>24</v>
      </c>
      <c r="P1" s="8" t="s">
        <v>24</v>
      </c>
      <c r="Q1" s="8" t="s">
        <v>24</v>
      </c>
      <c r="R1" s="8" t="s">
        <v>25</v>
      </c>
      <c r="S1" s="8" t="s">
        <v>26</v>
      </c>
      <c r="T1" s="31" t="s">
        <v>27</v>
      </c>
      <c r="W1" s="9" t="s">
        <v>28</v>
      </c>
      <c r="X1" s="10">
        <f>SUM(M:M)</f>
        <v>1</v>
      </c>
    </row>
    <row r="2" spans="1:24" s="7" customFormat="1" ht="13.8" x14ac:dyDescent="0.3">
      <c r="B2" s="9" t="s">
        <v>29</v>
      </c>
      <c r="C2" s="16" t="str">
        <f>'[1]READ ME'!C2</f>
        <v xml:space="preserve"> </v>
      </c>
      <c r="F2" s="9" t="s">
        <v>31</v>
      </c>
      <c r="G2" s="10" t="s">
        <v>11</v>
      </c>
      <c r="M2" s="11" t="s">
        <v>32</v>
      </c>
      <c r="N2" s="11" t="s">
        <v>32</v>
      </c>
      <c r="O2" s="11" t="s">
        <v>23</v>
      </c>
      <c r="P2" s="11" t="s">
        <v>23</v>
      </c>
      <c r="Q2" s="11" t="s">
        <v>23</v>
      </c>
      <c r="R2" s="11" t="s">
        <v>32</v>
      </c>
      <c r="S2" s="11" t="s">
        <v>32</v>
      </c>
      <c r="T2" s="32"/>
      <c r="W2" s="9" t="s">
        <v>33</v>
      </c>
      <c r="X2" s="10">
        <f>SUM(N:N)</f>
        <v>0</v>
      </c>
    </row>
    <row r="3" spans="1:24" s="7" customFormat="1" ht="13.8" x14ac:dyDescent="0.3">
      <c r="B3" s="9" t="s">
        <v>0</v>
      </c>
      <c r="C3" s="16" t="str">
        <f>'[1]READ ME'!C3</f>
        <v>20/10/2013</v>
      </c>
      <c r="F3" s="9" t="s">
        <v>1</v>
      </c>
      <c r="G3" s="10" t="str">
        <f>'[1]READ ME'!G3</f>
        <v>IR</v>
      </c>
      <c r="M3" s="11"/>
      <c r="N3" s="11"/>
      <c r="O3" s="11"/>
      <c r="P3" s="11"/>
      <c r="Q3" s="11"/>
      <c r="R3" s="11"/>
      <c r="S3" s="11"/>
      <c r="T3" s="32"/>
      <c r="W3" s="9" t="s">
        <v>34</v>
      </c>
      <c r="X3" s="10">
        <f>SUM(O:O)</f>
        <v>0</v>
      </c>
    </row>
    <row r="4" spans="1:24" s="7" customFormat="1" ht="13.8" x14ac:dyDescent="0.3">
      <c r="B4" s="9" t="s">
        <v>35</v>
      </c>
      <c r="C4" s="10"/>
      <c r="F4" s="9" t="s">
        <v>36</v>
      </c>
      <c r="G4" s="28" t="s">
        <v>69</v>
      </c>
      <c r="M4" s="11"/>
      <c r="N4" s="11"/>
      <c r="O4" s="11"/>
      <c r="P4" s="11"/>
      <c r="Q4" s="12"/>
      <c r="R4" s="13"/>
      <c r="S4" s="13"/>
      <c r="T4" s="32"/>
      <c r="W4" s="9" t="s">
        <v>34</v>
      </c>
      <c r="X4" s="10">
        <f>SUM(P:P)</f>
        <v>0</v>
      </c>
    </row>
    <row r="5" spans="1:24" s="7" customFormat="1" ht="13.8" x14ac:dyDescent="0.3">
      <c r="B5" s="9" t="s">
        <v>37</v>
      </c>
      <c r="C5" s="16" t="s">
        <v>58</v>
      </c>
      <c r="E5" s="9"/>
      <c r="M5" s="11"/>
      <c r="N5" s="11"/>
      <c r="O5" s="11"/>
      <c r="P5" s="11"/>
      <c r="Q5" s="12"/>
      <c r="R5" s="13"/>
      <c r="S5" s="13"/>
      <c r="T5" s="32"/>
      <c r="W5" s="9" t="s">
        <v>34</v>
      </c>
      <c r="X5" s="10">
        <f>SUM(Q:Q)</f>
        <v>0</v>
      </c>
    </row>
    <row r="6" spans="1:24" s="7" customFormat="1" ht="13.8" x14ac:dyDescent="0.3">
      <c r="B6" s="7" t="s">
        <v>38</v>
      </c>
      <c r="C6" s="29"/>
      <c r="M6" s="11"/>
      <c r="N6" s="11"/>
      <c r="O6" s="11"/>
      <c r="P6" s="11"/>
      <c r="Q6" s="12"/>
      <c r="R6" s="13"/>
      <c r="S6" s="13"/>
      <c r="T6" s="32"/>
      <c r="W6" s="9" t="s">
        <v>39</v>
      </c>
      <c r="X6" s="10">
        <f>SUM(R:R)</f>
        <v>0</v>
      </c>
    </row>
    <row r="7" spans="1:24" s="7" customFormat="1" x14ac:dyDescent="0.3">
      <c r="A7" s="21"/>
      <c r="B7" s="21"/>
      <c r="C7" s="21"/>
      <c r="D7" s="21"/>
      <c r="E7" s="21"/>
      <c r="F7" s="21"/>
      <c r="G7" s="21"/>
      <c r="H7" s="21"/>
      <c r="I7" s="21"/>
      <c r="J7" s="21"/>
      <c r="K7" s="21"/>
      <c r="M7" s="11"/>
      <c r="N7" s="11"/>
      <c r="O7" s="11"/>
      <c r="P7" s="11"/>
      <c r="Q7" s="12"/>
      <c r="R7" s="13"/>
      <c r="S7" s="13"/>
      <c r="T7" s="32"/>
      <c r="W7" s="9" t="s">
        <v>40</v>
      </c>
      <c r="X7" s="10">
        <f>SUM(S:S)</f>
        <v>0</v>
      </c>
    </row>
    <row r="8" spans="1:24" s="7" customFormat="1" ht="13.8" x14ac:dyDescent="0.3">
      <c r="A8" s="15"/>
      <c r="E8" s="9" t="s">
        <v>20</v>
      </c>
      <c r="F8" s="10" t="str">
        <f>$C$1</f>
        <v>R. Abbott</v>
      </c>
      <c r="G8" s="85"/>
      <c r="H8" s="86"/>
      <c r="I8" s="9" t="s">
        <v>41</v>
      </c>
      <c r="J8" s="87" t="str">
        <f>$G$2</f>
        <v>AA-SM-010</v>
      </c>
      <c r="K8" s="86"/>
      <c r="L8" s="19"/>
      <c r="M8" s="11"/>
      <c r="N8" s="11"/>
      <c r="O8" s="11"/>
      <c r="P8" s="11"/>
      <c r="Q8" s="12"/>
      <c r="R8" s="13"/>
      <c r="S8" s="13"/>
      <c r="T8" s="32"/>
    </row>
    <row r="9" spans="1:24" s="7" customFormat="1" ht="13.8" x14ac:dyDescent="0.3">
      <c r="E9" s="9" t="s">
        <v>29</v>
      </c>
      <c r="F9" s="86" t="str">
        <f>$C$2</f>
        <v xml:space="preserve"> </v>
      </c>
      <c r="G9" s="85"/>
      <c r="H9" s="86"/>
      <c r="I9" s="9" t="s">
        <v>42</v>
      </c>
      <c r="J9" s="86" t="str">
        <f>$G$3</f>
        <v>IR</v>
      </c>
      <c r="K9" s="86"/>
      <c r="L9" s="19"/>
      <c r="M9" s="11">
        <v>1</v>
      </c>
      <c r="N9" s="11"/>
      <c r="O9" s="11"/>
      <c r="P9" s="11"/>
      <c r="Q9" s="12"/>
      <c r="R9" s="13"/>
      <c r="S9" s="13"/>
      <c r="T9" s="32"/>
    </row>
    <row r="10" spans="1:24" s="7" customFormat="1" ht="13.8" x14ac:dyDescent="0.3">
      <c r="E10" s="9" t="s">
        <v>0</v>
      </c>
      <c r="F10" s="86" t="str">
        <f>$C$3</f>
        <v>20/10/2013</v>
      </c>
      <c r="G10" s="85"/>
      <c r="H10" s="86"/>
      <c r="I10" s="9" t="s">
        <v>43</v>
      </c>
      <c r="J10" s="10" t="str">
        <f>L10&amp;" of "&amp;$G$1</f>
        <v>1 of 2</v>
      </c>
      <c r="K10" s="86"/>
      <c r="L10" s="19">
        <f>SUM($M$1:M9)</f>
        <v>1</v>
      </c>
      <c r="M10" s="11"/>
      <c r="N10" s="11"/>
      <c r="O10" s="11"/>
      <c r="P10" s="11"/>
      <c r="Q10" s="12"/>
      <c r="R10" s="13"/>
      <c r="S10" s="13"/>
      <c r="T10" s="32"/>
    </row>
    <row r="11" spans="1:24" s="7" customFormat="1" ht="13.8" x14ac:dyDescent="0.3">
      <c r="E11" s="9" t="s">
        <v>2</v>
      </c>
      <c r="F11" s="16" t="str">
        <f>$C$5</f>
        <v>STANDARD SPREADSHEET METHOD</v>
      </c>
      <c r="G11" s="85"/>
      <c r="H11" s="85"/>
      <c r="I11" s="85"/>
      <c r="J11" s="85"/>
      <c r="K11" s="85"/>
      <c r="L11" s="19"/>
      <c r="M11" s="11"/>
      <c r="N11" s="11"/>
      <c r="O11" s="11"/>
      <c r="P11" s="11"/>
      <c r="Q11" s="11"/>
      <c r="R11" s="11"/>
      <c r="S11" s="11"/>
      <c r="T11" s="32"/>
    </row>
    <row r="12" spans="1:24" x14ac:dyDescent="0.3">
      <c r="A12" s="7"/>
      <c r="B12" s="88" t="str">
        <f>$G$4</f>
        <v>STRESS DUE TO INTERFERENCE FIT BUSHING INSTALLATION</v>
      </c>
      <c r="C12" s="7"/>
      <c r="D12" s="7"/>
      <c r="E12" s="7"/>
      <c r="F12" s="7"/>
      <c r="G12" s="7"/>
      <c r="H12" s="7"/>
      <c r="I12" s="20"/>
      <c r="J12" s="10"/>
      <c r="K12" s="7"/>
      <c r="M12" s="11"/>
      <c r="N12" s="11"/>
      <c r="O12" s="11"/>
      <c r="P12" s="11"/>
      <c r="Q12" s="23"/>
      <c r="R12" s="23"/>
      <c r="S12" s="23"/>
    </row>
    <row r="13" spans="1:24" s="7" customFormat="1" ht="13.8" x14ac:dyDescent="0.3">
      <c r="A13" s="25"/>
      <c r="B13" s="98" t="s">
        <v>83</v>
      </c>
      <c r="C13" s="35"/>
      <c r="D13" s="34"/>
      <c r="E13" s="34"/>
      <c r="F13" s="34"/>
      <c r="G13" s="34"/>
      <c r="H13" s="34"/>
      <c r="I13" s="34"/>
      <c r="J13" s="25"/>
      <c r="K13" s="25"/>
      <c r="M13" s="12"/>
      <c r="N13" s="12"/>
      <c r="O13" s="12"/>
      <c r="P13" s="12"/>
      <c r="Q13" s="12"/>
      <c r="R13" s="13"/>
      <c r="S13" s="13"/>
      <c r="T13" s="32"/>
    </row>
    <row r="14" spans="1:24" s="7" customFormat="1" ht="13.8" x14ac:dyDescent="0.3">
      <c r="A14" s="25"/>
      <c r="B14" s="97" t="s">
        <v>47</v>
      </c>
      <c r="C14" s="97"/>
      <c r="D14" s="97"/>
      <c r="E14" s="97"/>
      <c r="F14" s="97"/>
      <c r="G14" s="97"/>
      <c r="H14" s="97"/>
      <c r="I14" s="97"/>
      <c r="J14" s="97"/>
      <c r="K14" s="25"/>
      <c r="M14" s="12"/>
      <c r="N14" s="12"/>
      <c r="O14" s="12"/>
      <c r="P14" s="12"/>
      <c r="Q14" s="12"/>
      <c r="R14" s="13"/>
      <c r="S14" s="13"/>
      <c r="T14" s="32"/>
    </row>
    <row r="15" spans="1:24" s="7" customFormat="1" ht="13.8" x14ac:dyDescent="0.3">
      <c r="A15" s="25"/>
      <c r="B15" s="97"/>
      <c r="C15" s="97"/>
      <c r="D15" s="97"/>
      <c r="E15" s="97"/>
      <c r="F15" s="97"/>
      <c r="G15" s="97"/>
      <c r="H15" s="97"/>
      <c r="I15" s="97"/>
      <c r="J15" s="97"/>
      <c r="K15" s="25"/>
      <c r="M15" s="12"/>
      <c r="N15" s="12"/>
      <c r="O15" s="12"/>
      <c r="P15" s="12"/>
      <c r="Q15" s="12"/>
      <c r="R15" s="13"/>
      <c r="S15" s="13"/>
      <c r="T15" s="32"/>
    </row>
    <row r="16" spans="1:24" s="7" customFormat="1" ht="13.8" x14ac:dyDescent="0.3">
      <c r="A16" s="25"/>
      <c r="B16" s="97"/>
      <c r="C16" s="97"/>
      <c r="D16" s="97"/>
      <c r="E16" s="97"/>
      <c r="F16" s="97"/>
      <c r="G16" s="97"/>
      <c r="H16" s="97"/>
      <c r="I16" s="97"/>
      <c r="J16" s="97"/>
      <c r="K16" s="25"/>
      <c r="M16" s="12"/>
      <c r="N16" s="12"/>
      <c r="O16" s="12"/>
      <c r="P16" s="12"/>
      <c r="Q16" s="12"/>
      <c r="R16" s="13"/>
      <c r="S16" s="13"/>
      <c r="T16" s="32"/>
    </row>
    <row r="17" spans="1:20" s="7" customFormat="1" ht="13.8" x14ac:dyDescent="0.3">
      <c r="A17" s="25"/>
      <c r="B17" s="97"/>
      <c r="C17" s="97"/>
      <c r="D17" s="97"/>
      <c r="E17" s="97"/>
      <c r="F17" s="97"/>
      <c r="G17" s="97"/>
      <c r="H17" s="97"/>
      <c r="I17" s="97"/>
      <c r="J17" s="97"/>
      <c r="K17" s="25"/>
      <c r="M17" s="12"/>
      <c r="N17" s="12"/>
      <c r="O17" s="12"/>
      <c r="P17" s="12"/>
      <c r="Q17" s="12"/>
      <c r="R17" s="13"/>
      <c r="S17" s="12"/>
      <c r="T17" s="32"/>
    </row>
    <row r="18" spans="1:20" s="7" customFormat="1" ht="13.8" x14ac:dyDescent="0.3">
      <c r="A18" s="25"/>
      <c r="C18" s="36" t="s">
        <v>55</v>
      </c>
      <c r="F18" s="37"/>
      <c r="G18" s="37"/>
      <c r="H18" s="37"/>
      <c r="I18" s="37"/>
      <c r="J18" s="25"/>
      <c r="K18" s="25"/>
      <c r="M18" s="12"/>
      <c r="N18" s="12"/>
      <c r="O18" s="12"/>
      <c r="P18" s="12"/>
      <c r="Q18" s="12"/>
      <c r="R18" s="13"/>
      <c r="S18" s="13"/>
      <c r="T18" s="32"/>
    </row>
    <row r="19" spans="1:20" s="7" customFormat="1" ht="13.8" x14ac:dyDescent="0.3">
      <c r="A19" s="25"/>
      <c r="C19" s="38" t="s">
        <v>50</v>
      </c>
      <c r="H19" s="37"/>
      <c r="I19" s="37"/>
      <c r="J19" s="25"/>
      <c r="K19" s="25"/>
      <c r="M19" s="12"/>
      <c r="N19" s="12"/>
      <c r="O19" s="12"/>
      <c r="P19" s="12"/>
      <c r="Q19" s="12"/>
      <c r="R19" s="13"/>
      <c r="S19" s="13"/>
      <c r="T19" s="32"/>
    </row>
    <row r="20" spans="1:20" s="7" customFormat="1" ht="13.8" x14ac:dyDescent="0.3">
      <c r="A20" s="25"/>
      <c r="C20" s="38" t="s">
        <v>51</v>
      </c>
      <c r="H20" s="37"/>
      <c r="I20" s="37"/>
      <c r="J20" s="25"/>
      <c r="K20" s="25"/>
      <c r="M20" s="12"/>
      <c r="N20" s="12"/>
      <c r="O20" s="12"/>
      <c r="P20" s="12"/>
      <c r="Q20" s="12"/>
      <c r="R20" s="13"/>
      <c r="S20" s="13"/>
      <c r="T20" s="32"/>
    </row>
    <row r="21" spans="1:20" s="7" customFormat="1" ht="13.8" x14ac:dyDescent="0.3">
      <c r="A21" s="25"/>
      <c r="C21" s="38" t="s">
        <v>52</v>
      </c>
      <c r="H21" s="34"/>
      <c r="I21" s="34"/>
      <c r="J21" s="25"/>
      <c r="K21" s="25"/>
      <c r="M21" s="12"/>
      <c r="N21" s="12"/>
      <c r="O21" s="12"/>
      <c r="P21" s="12"/>
      <c r="Q21" s="12"/>
      <c r="R21" s="13"/>
      <c r="S21" s="13"/>
      <c r="T21" s="32"/>
    </row>
    <row r="22" spans="1:20" s="7" customFormat="1" ht="13.8" x14ac:dyDescent="0.3">
      <c r="A22" s="25"/>
      <c r="B22" s="39"/>
      <c r="H22" s="34"/>
      <c r="I22" s="34"/>
      <c r="J22" s="25"/>
      <c r="K22" s="25"/>
      <c r="M22" s="12"/>
      <c r="N22" s="12"/>
      <c r="O22" s="12"/>
      <c r="P22" s="12"/>
      <c r="Q22" s="12"/>
      <c r="R22" s="13"/>
      <c r="S22" s="13"/>
      <c r="T22" s="32"/>
    </row>
    <row r="23" spans="1:20" s="7" customFormat="1" ht="13.8" x14ac:dyDescent="0.3">
      <c r="A23" s="25"/>
      <c r="B23" s="40" t="s">
        <v>53</v>
      </c>
      <c r="D23" s="37"/>
      <c r="E23" s="41" t="s">
        <v>54</v>
      </c>
      <c r="F23" s="42"/>
      <c r="G23" s="34"/>
      <c r="H23" s="66" t="s">
        <v>13</v>
      </c>
      <c r="I23" s="37"/>
      <c r="J23" s="37"/>
      <c r="K23" s="25"/>
      <c r="M23" s="12"/>
      <c r="N23" s="12"/>
      <c r="O23" s="12"/>
      <c r="P23" s="12"/>
      <c r="Q23" s="12"/>
      <c r="R23" s="13"/>
      <c r="S23" s="13"/>
      <c r="T23" s="32"/>
    </row>
    <row r="24" spans="1:20" s="7" customFormat="1" ht="13.8" x14ac:dyDescent="0.3">
      <c r="A24" s="25"/>
      <c r="B24" s="44" t="s">
        <v>3</v>
      </c>
      <c r="C24" s="45">
        <f>1.995/2</f>
        <v>0.99750000000000005</v>
      </c>
      <c r="D24" s="38" t="s">
        <v>48</v>
      </c>
      <c r="E24" s="44" t="s">
        <v>6</v>
      </c>
      <c r="F24" s="46">
        <v>1.0002500000000001</v>
      </c>
      <c r="G24" s="38" t="s">
        <v>48</v>
      </c>
      <c r="H24" s="49" t="s">
        <v>12</v>
      </c>
      <c r="I24" s="34">
        <f>F24-C24</f>
        <v>2.7500000000000302E-3</v>
      </c>
      <c r="J24" s="37" t="s">
        <v>48</v>
      </c>
      <c r="K24" s="25"/>
      <c r="M24" s="12"/>
      <c r="N24" s="12"/>
      <c r="O24" s="12"/>
      <c r="P24" s="12"/>
      <c r="Q24" s="12"/>
      <c r="R24" s="13"/>
      <c r="S24" s="27"/>
      <c r="T24" s="32"/>
    </row>
    <row r="25" spans="1:20" s="7" customFormat="1" ht="13.8" x14ac:dyDescent="0.3">
      <c r="A25" s="25"/>
      <c r="B25" s="44" t="s">
        <v>4</v>
      </c>
      <c r="C25" s="45">
        <v>1.5</v>
      </c>
      <c r="D25" s="38" t="s">
        <v>48</v>
      </c>
      <c r="E25" s="44" t="s">
        <v>7</v>
      </c>
      <c r="F25" s="46">
        <v>0.5</v>
      </c>
      <c r="G25" s="38" t="s">
        <v>48</v>
      </c>
      <c r="J25" s="25"/>
      <c r="K25" s="25"/>
      <c r="M25" s="12"/>
      <c r="N25" s="12"/>
      <c r="O25" s="12"/>
      <c r="P25" s="12"/>
      <c r="Q25" s="12"/>
      <c r="R25" s="13"/>
      <c r="S25" s="13"/>
      <c r="T25" s="32"/>
    </row>
    <row r="26" spans="1:20" s="7" customFormat="1" ht="13.8" x14ac:dyDescent="0.3">
      <c r="A26" s="25"/>
      <c r="B26" s="47" t="s">
        <v>5</v>
      </c>
      <c r="C26" s="48">
        <v>10700000</v>
      </c>
      <c r="D26" s="38" t="s">
        <v>49</v>
      </c>
      <c r="E26" s="49" t="s">
        <v>5</v>
      </c>
      <c r="F26" s="50">
        <v>28500000</v>
      </c>
      <c r="G26" s="38" t="s">
        <v>49</v>
      </c>
      <c r="J26" s="25"/>
      <c r="K26" s="25"/>
      <c r="M26" s="12"/>
      <c r="N26" s="12"/>
      <c r="O26" s="12"/>
      <c r="P26" s="12"/>
      <c r="Q26" s="12"/>
      <c r="R26" s="13"/>
      <c r="S26" s="13"/>
      <c r="T26" s="32"/>
    </row>
    <row r="27" spans="1:20" s="7" customFormat="1" ht="13.8" x14ac:dyDescent="0.3">
      <c r="A27" s="25"/>
      <c r="B27" s="44" t="s">
        <v>18</v>
      </c>
      <c r="C27" s="45">
        <v>0.33</v>
      </c>
      <c r="D27" s="42"/>
      <c r="E27" s="49" t="s">
        <v>18</v>
      </c>
      <c r="F27" s="51">
        <v>0.3</v>
      </c>
      <c r="G27" s="34"/>
      <c r="J27" s="25"/>
      <c r="K27" s="25"/>
      <c r="M27" s="12"/>
      <c r="N27" s="12"/>
      <c r="O27" s="12"/>
      <c r="P27" s="12"/>
      <c r="Q27" s="12"/>
      <c r="R27" s="13"/>
      <c r="S27" s="13"/>
      <c r="T27" s="32"/>
    </row>
    <row r="28" spans="1:20" s="7" customFormat="1" ht="13.8" x14ac:dyDescent="0.3">
      <c r="A28" s="25"/>
      <c r="B28" s="34"/>
      <c r="C28" s="37"/>
      <c r="D28" s="37"/>
      <c r="H28" s="42"/>
      <c r="I28" s="34"/>
      <c r="J28" s="25"/>
      <c r="K28" s="25"/>
      <c r="M28" s="12"/>
      <c r="N28" s="12"/>
      <c r="O28" s="12"/>
      <c r="P28" s="12"/>
      <c r="Q28" s="12"/>
      <c r="R28" s="13"/>
      <c r="S28" s="13"/>
      <c r="T28" s="32"/>
    </row>
    <row r="29" spans="1:20" s="7" customFormat="1" ht="13.8" x14ac:dyDescent="0.3">
      <c r="A29" s="25"/>
      <c r="B29" s="34"/>
      <c r="C29" s="34" t="s">
        <v>8</v>
      </c>
      <c r="D29" s="37"/>
      <c r="E29" s="37"/>
      <c r="F29" s="37"/>
      <c r="G29" s="37"/>
      <c r="H29" s="37"/>
      <c r="I29" s="37"/>
      <c r="J29" s="25"/>
      <c r="K29" s="25"/>
      <c r="M29" s="12"/>
      <c r="N29" s="12"/>
      <c r="O29" s="12"/>
      <c r="P29" s="12"/>
      <c r="Q29" s="12"/>
      <c r="R29" s="13"/>
      <c r="S29" s="13"/>
      <c r="T29" s="32"/>
    </row>
    <row r="30" spans="1:20" s="7" customFormat="1" ht="13.8" x14ac:dyDescent="0.3">
      <c r="A30" s="25"/>
      <c r="B30" s="37"/>
      <c r="C30" s="44" t="s">
        <v>17</v>
      </c>
      <c r="D30" s="37" t="str">
        <f ca="1">[2]!xlv(D33)</f>
        <v>I / (D / E × ((C² + D²) / (C² - D²) + μ) + - B / E × ((A² + B²) / (A² - B²) + μ))</v>
      </c>
      <c r="E30" s="37"/>
      <c r="F30" s="37"/>
      <c r="G30" s="37"/>
      <c r="H30" s="37"/>
      <c r="I30" s="37"/>
      <c r="J30" s="25"/>
      <c r="K30" s="25"/>
      <c r="M30" s="12"/>
      <c r="N30" s="12"/>
      <c r="O30" s="12"/>
      <c r="P30" s="12"/>
      <c r="Q30" s="12"/>
      <c r="R30" s="13"/>
      <c r="S30" s="13"/>
      <c r="T30" s="32"/>
    </row>
    <row r="31" spans="1:20" s="7" customFormat="1" ht="13.8" x14ac:dyDescent="0.3">
      <c r="A31" s="25"/>
      <c r="B31" s="34"/>
      <c r="C31" s="49" t="s">
        <v>19</v>
      </c>
      <c r="D31" s="97" t="str">
        <f>[2]!xln(D33)</f>
        <v>0.00275 / (0.998 / (1.07E+07) × ((1.5² + 0.998²) / (1.5² - 0.998²) + 0.33) +  - 1 / (2.85E+07) × ((0.5² + 1²) / (0.5² - 1²) + 0.3))</v>
      </c>
      <c r="E31" s="97"/>
      <c r="F31" s="97"/>
      <c r="G31" s="97"/>
      <c r="H31" s="97"/>
      <c r="I31" s="97"/>
      <c r="J31" s="97"/>
      <c r="K31" s="25"/>
      <c r="M31" s="12"/>
      <c r="N31" s="12"/>
      <c r="O31" s="12"/>
      <c r="P31" s="12"/>
      <c r="Q31" s="12"/>
      <c r="R31" s="13"/>
      <c r="S31" s="13"/>
      <c r="T31" s="32"/>
    </row>
    <row r="32" spans="1:20" s="7" customFormat="1" ht="13.8" x14ac:dyDescent="0.3">
      <c r="A32" s="25"/>
      <c r="B32" s="37"/>
      <c r="C32" s="37"/>
      <c r="D32" s="97"/>
      <c r="E32" s="97"/>
      <c r="F32" s="97"/>
      <c r="G32" s="97"/>
      <c r="H32" s="97"/>
      <c r="I32" s="97"/>
      <c r="J32" s="97"/>
      <c r="K32" s="25"/>
      <c r="M32" s="12"/>
      <c r="N32" s="12"/>
      <c r="O32" s="12"/>
      <c r="P32" s="12"/>
      <c r="Q32" s="12"/>
      <c r="R32" s="13"/>
      <c r="S32" s="27"/>
      <c r="T32" s="32"/>
    </row>
    <row r="33" spans="1:20" s="7" customFormat="1" ht="12.75" customHeight="1" x14ac:dyDescent="0.3">
      <c r="A33" s="25"/>
      <c r="B33" s="37"/>
      <c r="C33" s="44" t="s">
        <v>17</v>
      </c>
      <c r="D33" s="52">
        <f>I24/(C24/C26*((C25^2+C24^2)/(C25^2-C24^2)+C27)+-F24/F26*((F25^2+F24^2)/(F25^2-F24^2)+F27))</f>
        <v>8600.1626557704458</v>
      </c>
      <c r="E33" s="38" t="s">
        <v>49</v>
      </c>
      <c r="F33" s="37"/>
      <c r="G33" s="37"/>
      <c r="H33" s="37"/>
      <c r="I33" s="37"/>
      <c r="J33" s="25"/>
      <c r="K33" s="25"/>
      <c r="M33" s="12"/>
      <c r="N33" s="12"/>
      <c r="O33" s="12"/>
      <c r="P33" s="12"/>
      <c r="Q33" s="12"/>
      <c r="R33" s="13"/>
      <c r="S33" s="13"/>
      <c r="T33" s="32"/>
    </row>
    <row r="34" spans="1:20" s="7" customFormat="1" ht="13.8" x14ac:dyDescent="0.3">
      <c r="A34" s="25"/>
      <c r="B34" s="37"/>
      <c r="C34" s="37"/>
      <c r="D34" s="37"/>
      <c r="E34" s="37"/>
      <c r="F34" s="37"/>
      <c r="G34" s="37"/>
      <c r="H34" s="37"/>
      <c r="I34" s="37"/>
      <c r="J34" s="25"/>
      <c r="K34" s="25"/>
      <c r="M34" s="12"/>
      <c r="N34" s="12"/>
      <c r="O34" s="12"/>
      <c r="P34" s="12"/>
      <c r="Q34" s="12"/>
      <c r="R34" s="13"/>
      <c r="S34" s="13"/>
      <c r="T34" s="32"/>
    </row>
    <row r="35" spans="1:20" s="7" customFormat="1" ht="13.8" x14ac:dyDescent="0.3">
      <c r="A35" s="34"/>
      <c r="B35" s="43" t="s">
        <v>15</v>
      </c>
      <c r="C35" s="37"/>
      <c r="D35" s="37"/>
      <c r="E35" s="37"/>
      <c r="F35" s="67" t="s">
        <v>16</v>
      </c>
      <c r="G35" s="37"/>
      <c r="H35" s="37"/>
      <c r="J35" s="25"/>
      <c r="K35" s="25"/>
      <c r="M35" s="12"/>
      <c r="N35" s="12"/>
      <c r="O35" s="12"/>
      <c r="P35" s="12"/>
      <c r="Q35" s="12"/>
      <c r="R35" s="13"/>
      <c r="S35" s="13"/>
      <c r="T35" s="32"/>
    </row>
    <row r="36" spans="1:20" s="7" customFormat="1" ht="15" x14ac:dyDescent="0.35">
      <c r="A36" s="34"/>
      <c r="B36" s="44" t="s">
        <v>64</v>
      </c>
      <c r="C36" s="34" t="str">
        <f ca="1">[2]!xlv(C37)</f>
        <v xml:space="preserve"> - p</v>
      </c>
      <c r="F36" s="55" t="s">
        <v>65</v>
      </c>
      <c r="G36" s="34" t="str">
        <f ca="1">[2]!xlv(G38)</f>
        <v>p × ((C² + D²) / (C² - D²))</v>
      </c>
      <c r="J36" s="25"/>
      <c r="K36" s="25"/>
      <c r="M36" s="12"/>
      <c r="N36" s="12"/>
      <c r="O36" s="12"/>
      <c r="P36" s="12"/>
      <c r="Q36" s="12"/>
      <c r="R36" s="13"/>
      <c r="S36" s="13"/>
      <c r="T36" s="32"/>
    </row>
    <row r="37" spans="1:20" s="7" customFormat="1" ht="13.8" x14ac:dyDescent="0.3">
      <c r="A37" s="37"/>
      <c r="B37" s="47" t="s">
        <v>19</v>
      </c>
      <c r="C37" s="53">
        <f>-D33</f>
        <v>-8600.1626557704458</v>
      </c>
      <c r="D37" s="34" t="s">
        <v>49</v>
      </c>
      <c r="E37" s="37"/>
      <c r="F37" s="47" t="s">
        <v>19</v>
      </c>
      <c r="G37" s="37" t="str">
        <f>[2]!xln(G38)</f>
        <v>8600 × ((1.5² + 0.998²) / (1.5² - 0.998²))</v>
      </c>
      <c r="H37" s="37"/>
      <c r="J37" s="25"/>
      <c r="K37" s="25"/>
      <c r="M37" s="12"/>
      <c r="N37" s="12"/>
      <c r="O37" s="12"/>
      <c r="P37" s="12"/>
      <c r="Q37" s="12"/>
      <c r="R37" s="13"/>
      <c r="S37" s="13"/>
      <c r="T37" s="32"/>
    </row>
    <row r="38" spans="1:20" s="7" customFormat="1" ht="13.8" x14ac:dyDescent="0.3">
      <c r="A38" s="37"/>
      <c r="B38" s="7" t="s">
        <v>30</v>
      </c>
      <c r="E38" s="37"/>
      <c r="F38" s="47" t="s">
        <v>19</v>
      </c>
      <c r="G38" s="53">
        <f>D33*((C25^2+C24^2)/(C25^2-C24^2))</f>
        <v>22237.22753120619</v>
      </c>
      <c r="H38" s="34" t="s">
        <v>49</v>
      </c>
      <c r="J38" s="25"/>
      <c r="K38" s="25"/>
      <c r="M38" s="12"/>
      <c r="N38" s="12"/>
      <c r="O38" s="12"/>
      <c r="P38" s="12"/>
      <c r="Q38" s="12"/>
      <c r="R38" s="13"/>
      <c r="S38" s="13"/>
      <c r="T38" s="32"/>
    </row>
    <row r="39" spans="1:20" s="7" customFormat="1" ht="13.8" x14ac:dyDescent="0.3">
      <c r="A39" s="37"/>
      <c r="B39" s="43" t="s">
        <v>14</v>
      </c>
      <c r="F39" s="37"/>
      <c r="G39" s="37"/>
      <c r="H39" s="37"/>
      <c r="J39" s="25"/>
      <c r="K39" s="25"/>
      <c r="M39" s="12"/>
      <c r="N39" s="12"/>
      <c r="O39" s="12"/>
      <c r="P39" s="12"/>
      <c r="Q39" s="12"/>
      <c r="R39" s="13"/>
      <c r="S39" s="13"/>
      <c r="T39" s="32"/>
    </row>
    <row r="40" spans="1:20" s="7" customFormat="1" ht="15" x14ac:dyDescent="0.35">
      <c r="A40" s="37"/>
      <c r="B40" s="44" t="s">
        <v>66</v>
      </c>
      <c r="C40" s="37" t="str">
        <f>[2]!xln(C41)</f>
        <v>((-8600) - 22237) / 2</v>
      </c>
      <c r="D40" s="37"/>
      <c r="E40" s="37"/>
      <c r="F40" s="37"/>
      <c r="G40" s="37"/>
      <c r="H40" s="37"/>
      <c r="J40" s="25"/>
      <c r="K40" s="25"/>
      <c r="M40" s="12"/>
      <c r="N40" s="12"/>
      <c r="O40" s="12"/>
      <c r="P40" s="12"/>
      <c r="Q40" s="12"/>
      <c r="R40" s="13"/>
      <c r="S40" s="13"/>
      <c r="T40" s="32"/>
    </row>
    <row r="41" spans="1:20" s="7" customFormat="1" ht="13.8" x14ac:dyDescent="0.3">
      <c r="A41" s="56"/>
      <c r="B41" s="47" t="s">
        <v>19</v>
      </c>
      <c r="C41" s="53">
        <f>(C37-G38)/2</f>
        <v>-15418.695093488317</v>
      </c>
      <c r="D41" s="34" t="s">
        <v>49</v>
      </c>
      <c r="E41" s="37"/>
      <c r="F41" s="37"/>
      <c r="G41" s="37"/>
      <c r="H41" s="37"/>
      <c r="J41" s="25"/>
      <c r="K41" s="25"/>
      <c r="M41" s="12"/>
      <c r="N41" s="12"/>
      <c r="O41" s="12"/>
      <c r="P41" s="12"/>
      <c r="Q41" s="12"/>
      <c r="R41" s="13"/>
      <c r="S41" s="13"/>
      <c r="T41" s="32"/>
    </row>
    <row r="42" spans="1:20" s="7" customFormat="1" ht="13.8" x14ac:dyDescent="0.3">
      <c r="A42" s="25"/>
      <c r="E42" s="37"/>
      <c r="F42" s="37"/>
      <c r="G42" s="37"/>
      <c r="H42" s="37"/>
      <c r="I42" s="37"/>
      <c r="J42" s="25"/>
      <c r="K42" s="25"/>
      <c r="M42" s="12"/>
      <c r="N42" s="12"/>
      <c r="O42" s="12"/>
      <c r="P42" s="12"/>
      <c r="Q42" s="12"/>
      <c r="R42" s="13"/>
      <c r="S42" s="13"/>
      <c r="T42" s="32"/>
    </row>
    <row r="43" spans="1:20" s="7" customFormat="1" ht="13.8" x14ac:dyDescent="0.3">
      <c r="A43" s="25"/>
      <c r="B43" s="41" t="s">
        <v>56</v>
      </c>
      <c r="C43" s="47"/>
      <c r="D43" s="37"/>
      <c r="G43" s="37"/>
      <c r="H43" s="37"/>
      <c r="I43" s="37"/>
      <c r="J43" s="25"/>
      <c r="K43" s="25"/>
      <c r="M43" s="12"/>
      <c r="N43" s="12"/>
      <c r="O43" s="12"/>
      <c r="P43" s="12"/>
      <c r="Q43" s="12"/>
      <c r="R43" s="13"/>
      <c r="S43" s="13"/>
      <c r="T43" s="32"/>
    </row>
    <row r="44" spans="1:20" s="7" customFormat="1" ht="13.8" x14ac:dyDescent="0.3">
      <c r="A44" s="25"/>
      <c r="B44" s="55" t="s">
        <v>10</v>
      </c>
      <c r="C44" s="48">
        <v>129000</v>
      </c>
      <c r="D44" s="34" t="s">
        <v>49</v>
      </c>
      <c r="E44" s="37"/>
      <c r="G44" s="37"/>
      <c r="H44" s="37"/>
      <c r="I44" s="37"/>
      <c r="J44" s="25"/>
      <c r="K44" s="25"/>
      <c r="M44" s="12"/>
      <c r="N44" s="12"/>
      <c r="O44" s="12"/>
      <c r="P44" s="12"/>
      <c r="Q44" s="12"/>
      <c r="R44" s="13"/>
      <c r="S44" s="13"/>
      <c r="T44" s="32"/>
    </row>
    <row r="45" spans="1:20" s="7" customFormat="1" ht="13.8" x14ac:dyDescent="0.3">
      <c r="A45" s="25"/>
      <c r="B45" s="55" t="s">
        <v>9</v>
      </c>
      <c r="C45" s="48">
        <v>56000</v>
      </c>
      <c r="D45" s="34" t="s">
        <v>49</v>
      </c>
      <c r="E45" s="37"/>
      <c r="H45" s="47"/>
      <c r="I45" s="57"/>
      <c r="M45" s="12"/>
      <c r="N45" s="12"/>
      <c r="O45" s="12"/>
      <c r="P45" s="12"/>
      <c r="Q45" s="12"/>
      <c r="R45" s="13"/>
      <c r="S45" s="13"/>
      <c r="T45" s="32"/>
    </row>
    <row r="46" spans="1:20" s="7" customFormat="1" ht="13.8" x14ac:dyDescent="0.3">
      <c r="A46" s="25"/>
      <c r="B46" s="55" t="s">
        <v>57</v>
      </c>
      <c r="C46" s="65">
        <f>C45/2</f>
        <v>28000</v>
      </c>
      <c r="D46" s="34" t="s">
        <v>49</v>
      </c>
      <c r="J46" s="58" t="str">
        <f>"MS (lug ) = "&amp;[2]!xln(K46)&amp;" ="</f>
        <v>MS (lug ) = 28000 / 22237 - 1 =</v>
      </c>
      <c r="K46" s="59">
        <f>C46/G38-1</f>
        <v>0.25914977308689813</v>
      </c>
      <c r="M46" s="12"/>
      <c r="N46" s="12"/>
      <c r="O46" s="12"/>
      <c r="P46" s="12"/>
      <c r="Q46" s="12"/>
      <c r="R46" s="13"/>
      <c r="S46" s="13"/>
      <c r="T46" s="32"/>
    </row>
    <row r="47" spans="1:20" s="7" customFormat="1" ht="13.8" x14ac:dyDescent="0.3">
      <c r="A47" s="25"/>
      <c r="M47" s="12"/>
      <c r="N47" s="12"/>
      <c r="O47" s="12"/>
      <c r="P47" s="12"/>
      <c r="Q47" s="12"/>
      <c r="R47" s="13"/>
      <c r="S47" s="13"/>
      <c r="T47" s="32"/>
    </row>
    <row r="48" spans="1:20" s="7" customFormat="1" ht="13.8" x14ac:dyDescent="0.3">
      <c r="A48" s="25"/>
      <c r="B48" s="61" t="s">
        <v>67</v>
      </c>
      <c r="C48" s="37"/>
      <c r="D48" s="62"/>
      <c r="E48" s="37"/>
      <c r="F48" s="37"/>
      <c r="I48" s="37"/>
      <c r="J48" s="25"/>
      <c r="K48" s="30"/>
      <c r="M48" s="12"/>
      <c r="N48" s="12"/>
      <c r="O48" s="12"/>
      <c r="P48" s="12"/>
      <c r="Q48" s="12"/>
      <c r="R48" s="13"/>
      <c r="S48" s="13"/>
      <c r="T48" s="32"/>
    </row>
    <row r="49" spans="1:20" s="7" customFormat="1" ht="15" x14ac:dyDescent="0.35">
      <c r="A49" s="25"/>
      <c r="B49" s="55" t="s">
        <v>65</v>
      </c>
      <c r="C49" s="34" t="str">
        <f ca="1">[2]!xlv(C51)</f>
        <v>2 × p × B² / (B² - A²)</v>
      </c>
      <c r="E49" s="54"/>
      <c r="F49" s="37"/>
      <c r="I49" s="64"/>
      <c r="J49" s="25"/>
      <c r="K49" s="30"/>
      <c r="M49" s="12"/>
      <c r="N49" s="12"/>
      <c r="O49" s="12"/>
      <c r="P49" s="12"/>
      <c r="Q49" s="12"/>
      <c r="R49" s="13"/>
      <c r="S49" s="13"/>
      <c r="T49" s="32"/>
    </row>
    <row r="50" spans="1:20" s="7" customFormat="1" ht="13.8" x14ac:dyDescent="0.3">
      <c r="A50" s="25"/>
      <c r="B50" s="47" t="s">
        <v>19</v>
      </c>
      <c r="C50" s="37" t="str">
        <f>[2]!xln(C51)</f>
        <v>2 × 8600 × 1² / (1² - 0.5²)</v>
      </c>
      <c r="D50" s="37"/>
      <c r="E50" s="37"/>
      <c r="F50" s="37"/>
      <c r="I50" s="37"/>
      <c r="J50" s="25"/>
      <c r="K50" s="30"/>
      <c r="M50" s="12"/>
      <c r="N50" s="12"/>
      <c r="O50" s="12"/>
      <c r="P50" s="12"/>
      <c r="Q50" s="12"/>
      <c r="R50" s="13"/>
      <c r="S50" s="13"/>
      <c r="T50" s="32"/>
    </row>
    <row r="51" spans="1:20" s="7" customFormat="1" ht="13.8" x14ac:dyDescent="0.3">
      <c r="A51" s="25"/>
      <c r="B51" s="9" t="s">
        <v>19</v>
      </c>
      <c r="C51" s="63">
        <f>2*D33*F24^2/(F24^2-F25^2)</f>
        <v>22929.946856889161</v>
      </c>
      <c r="D51" s="34" t="s">
        <v>49</v>
      </c>
      <c r="E51" s="37"/>
      <c r="F51" s="37"/>
      <c r="I51" s="37"/>
      <c r="J51" s="58" t="str">
        <f>"MS (bush) = "&amp;[2]!xln(K51)&amp;" ="</f>
        <v>MS (bush) = 129000 / 22930 - 1 =</v>
      </c>
      <c r="K51" s="59">
        <f>C44/C51-1</f>
        <v>4.6258307446204459</v>
      </c>
      <c r="M51" s="12"/>
      <c r="N51" s="12"/>
      <c r="O51" s="12"/>
      <c r="P51" s="12"/>
      <c r="Q51" s="12"/>
      <c r="R51" s="13"/>
      <c r="S51" s="13"/>
      <c r="T51" s="32"/>
    </row>
    <row r="52" spans="1:20" s="7" customFormat="1" ht="13.8" x14ac:dyDescent="0.3">
      <c r="M52" s="12"/>
      <c r="N52" s="12"/>
      <c r="O52" s="12"/>
      <c r="P52" s="12"/>
      <c r="Q52" s="12"/>
      <c r="R52" s="13"/>
      <c r="S52" s="13"/>
      <c r="T52" s="32"/>
    </row>
    <row r="53" spans="1:20" s="7" customFormat="1" ht="13.8" x14ac:dyDescent="0.3">
      <c r="M53" s="12"/>
      <c r="N53" s="12"/>
      <c r="O53" s="12"/>
      <c r="P53" s="12"/>
      <c r="Q53" s="12"/>
      <c r="R53" s="13"/>
      <c r="S53" s="13"/>
      <c r="T53" s="32"/>
    </row>
    <row r="54" spans="1:20" s="7" customFormat="1" ht="13.8" x14ac:dyDescent="0.3">
      <c r="A54" s="25"/>
      <c r="B54" s="37"/>
      <c r="C54" s="37"/>
      <c r="D54" s="37"/>
      <c r="E54" s="37"/>
      <c r="F54" s="37"/>
      <c r="H54" s="47"/>
      <c r="I54" s="57"/>
      <c r="M54" s="12"/>
      <c r="N54" s="12"/>
      <c r="O54" s="12"/>
      <c r="P54" s="12"/>
      <c r="Q54" s="12"/>
      <c r="R54" s="13"/>
      <c r="S54" s="13"/>
      <c r="T54" s="32"/>
    </row>
    <row r="55" spans="1:20" s="7" customFormat="1" ht="13.8" x14ac:dyDescent="0.3">
      <c r="A55" s="25"/>
      <c r="B55" s="42"/>
      <c r="C55" s="37"/>
      <c r="D55" s="37"/>
      <c r="E55" s="37"/>
      <c r="M55" s="12"/>
      <c r="N55" s="12"/>
      <c r="O55" s="12"/>
      <c r="P55" s="12"/>
      <c r="Q55" s="12"/>
      <c r="R55" s="13"/>
      <c r="S55" s="13"/>
      <c r="T55" s="32"/>
    </row>
    <row r="56" spans="1:20" s="7" customFormat="1" ht="13.8" x14ac:dyDescent="0.3">
      <c r="A56" s="25"/>
      <c r="M56" s="12"/>
      <c r="N56" s="12"/>
      <c r="O56" s="12"/>
      <c r="P56" s="12"/>
      <c r="Q56" s="12"/>
      <c r="R56" s="13"/>
      <c r="S56" s="13"/>
      <c r="T56" s="32"/>
    </row>
    <row r="57" spans="1:20" s="7" customFormat="1" ht="13.8" x14ac:dyDescent="0.3">
      <c r="A57" s="25"/>
      <c r="B57" s="37"/>
      <c r="C57" s="37"/>
      <c r="D57" s="37"/>
      <c r="E57" s="37"/>
      <c r="H57" s="37"/>
      <c r="I57" s="60"/>
      <c r="J57" s="37"/>
      <c r="K57" s="37"/>
      <c r="M57" s="12"/>
      <c r="N57" s="12"/>
      <c r="O57" s="12"/>
      <c r="P57" s="12"/>
      <c r="Q57" s="12"/>
      <c r="R57" s="13"/>
      <c r="S57" s="13"/>
      <c r="T57" s="32"/>
    </row>
    <row r="58" spans="1:20" s="7" customFormat="1" ht="13.8" x14ac:dyDescent="0.3">
      <c r="A58" s="68"/>
      <c r="B58" s="69"/>
      <c r="C58" s="70"/>
      <c r="D58" s="68"/>
      <c r="E58" s="68"/>
      <c r="F58" s="68"/>
      <c r="G58" s="70"/>
      <c r="H58" s="68"/>
      <c r="I58" s="68"/>
      <c r="J58" s="68"/>
      <c r="K58" s="68"/>
      <c r="M58" s="12"/>
      <c r="N58" s="12"/>
      <c r="O58" s="12"/>
      <c r="P58" s="12"/>
      <c r="Q58" s="12"/>
      <c r="R58" s="13"/>
      <c r="S58" s="13"/>
      <c r="T58" s="32"/>
    </row>
    <row r="59" spans="1:20" s="7" customFormat="1" ht="13.8" x14ac:dyDescent="0.3">
      <c r="A59" s="68"/>
      <c r="B59" s="71"/>
      <c r="C59" s="70"/>
      <c r="D59" s="72"/>
      <c r="E59" s="72"/>
      <c r="F59" s="73" t="s">
        <v>59</v>
      </c>
      <c r="G59" s="70"/>
      <c r="H59" s="72"/>
      <c r="I59" s="72"/>
      <c r="J59" s="72"/>
      <c r="K59" s="68"/>
      <c r="M59" s="12"/>
      <c r="N59" s="12"/>
      <c r="O59" s="12"/>
      <c r="P59" s="12"/>
      <c r="Q59" s="12"/>
      <c r="R59" s="13"/>
      <c r="S59" s="13"/>
      <c r="T59" s="32"/>
    </row>
    <row r="60" spans="1:20" s="7" customFormat="1" ht="13.8" x14ac:dyDescent="0.3">
      <c r="A60" s="68"/>
      <c r="B60" s="72"/>
      <c r="C60" s="72"/>
      <c r="D60" s="72"/>
      <c r="E60" s="72"/>
      <c r="F60" s="84" t="s">
        <v>68</v>
      </c>
      <c r="G60" s="72"/>
      <c r="H60" s="72"/>
      <c r="I60" s="72"/>
      <c r="J60" s="72"/>
      <c r="K60" s="68"/>
      <c r="M60" s="12"/>
      <c r="N60" s="12"/>
      <c r="O60" s="12"/>
      <c r="P60" s="12"/>
      <c r="Q60" s="12"/>
      <c r="R60" s="13"/>
      <c r="S60" s="13"/>
      <c r="T60" s="32"/>
    </row>
  </sheetData>
  <mergeCells count="2">
    <mergeCell ref="B14:J17"/>
    <mergeCell ref="D31:J32"/>
  </mergeCells>
  <hyperlinks>
    <hyperlink ref="F60" r:id="rId1"/>
    <hyperlink ref="B13" r:id="rId2" display=" (AFFDL-TR-69-42, 1986) CHAPTER 11"/>
  </hyperlinks>
  <pageMargins left="0.47244094488188981" right="0.23622047244094491" top="0.31496062992125984" bottom="0.82677165354330717" header="0.31496062992125984" footer="0.47244094488188981"/>
  <pageSetup orientation="portrait" r:id="rId3"/>
  <headerFooter alignWithMargins="0">
    <oddHeader>&amp;L&amp;G</oddHeader>
    <oddFooter>&amp;C&amp;"Arial,Bold"ABBOTT AEROSPACE INC. PROPRIETARY INFORMATION&amp;"Arial,Regular"
Subject to restrictions on the cover or first page</oddFooter>
  </headerFooter>
  <drawing r:id="rId4"/>
  <legacyDrawingHF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PURPOSE - US</vt:lpstr>
      <vt:lpstr>'PURPOSE - US'!Print_Area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2009-04-22T16:55:04Z</cp:lastPrinted>
  <dcterms:created xsi:type="dcterms:W3CDTF">2005-06-02T14:51:17Z</dcterms:created>
  <dcterms:modified xsi:type="dcterms:W3CDTF">2016-03-02T20:35:38Z</dcterms:modified>
  <cp:category>Engineering Spreadsheets; Analysis; AA-SM</cp:category>
  <cp:contentStatus>Released</cp:contentStatus>
</cp:coreProperties>
</file>