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15456" windowHeight="9792" firstSheet="1" activeTab="1"/>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0" i="6" l="1"/>
  <c r="F31" i="6" s="1"/>
  <c r="F32" i="6" l="1"/>
  <c r="C52" i="6" s="1"/>
  <c r="F30" i="6"/>
  <c r="C51" i="6"/>
  <c r="C50" i="6"/>
  <c r="C43" i="6" l="1"/>
  <c r="C47" i="6" s="1"/>
  <c r="C41" i="6"/>
  <c r="C42" i="6"/>
  <c r="C45" i="6"/>
  <c r="C46" i="6"/>
  <c r="C57" i="6" l="1"/>
  <c r="G1" i="6"/>
  <c r="C56" i="6"/>
  <c r="C55" i="6"/>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<sst xmlns="http://schemas.openxmlformats.org/spreadsheetml/2006/main" count="130" uniqueCount="89">
  <si>
    <t>Date:</t>
  </si>
  <si>
    <t>Revision:</t>
  </si>
  <si>
    <t>Steel</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</si>
  <si>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</si>
  <si>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</si>
  <si>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</si>
  <si>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</si>
  <si>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</si>
  <si>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</si>
  <si>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</si>
  <si>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</si>
  <si>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</si>
  <si>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</si>
  <si>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</si>
  <si>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</si>
  <si>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</si>
  <si>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</si>
  <si>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</si>
  <si>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</si>
  <si>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</si>
  <si>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</si>
  <si>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</si>
  <si>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</si>
  <si>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</si>
  <si>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</si>
  <si>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</si>
  <si>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</si>
  <si>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</si>
  <si>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</si>
  <si>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</si>
  <si>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</si>
  <si>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</si>
  <si>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</si>
  <si>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</si>
  <si>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</si>
  <si>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</si>
  <si>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</si>
  <si>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</si>
  <si>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</si>
  <si>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</si>
  <si>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</si>
  <si>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</si>
  <si>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</si>
  <si>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</si>
  <si>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</si>
  <si>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</si>
  <si>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</si>
  <si>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</si>
  <si>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</si>
  <si>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</si>
  <si>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</si>
  <si>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</si>
  <si>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</si>
  <si>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</si>
  <si>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</si>
  <si>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</si>
  <si>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</si>
  <si>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</si>
  <si>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</si>
  <si>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</si>
  <si>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</si>
  <si>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r>
      <t>f</t>
    </r>
    <r>
      <rPr>
        <vertAlign val="subscript"/>
        <sz val="10"/>
        <rFont val="Calibri"/>
        <family val="2"/>
        <scheme val="minor"/>
      </rPr>
      <t>brc</t>
    </r>
    <r>
      <rPr>
        <sz val="10"/>
        <rFont val="Calibri"/>
        <family val="2"/>
        <scheme val="minor"/>
      </rPr>
      <t xml:space="preserve"> =</t>
    </r>
  </si>
  <si>
    <t xml:space="preserve"> (AFFDL-TR-69-42, 1986) CHAPTER 11</t>
  </si>
  <si>
    <t>Maximum Compressive Bearing Stress</t>
  </si>
  <si>
    <t>D₁ =</t>
  </si>
  <si>
    <t>D₂ =</t>
  </si>
  <si>
    <t>Lower Cylinder Material:</t>
  </si>
  <si>
    <t>Upper Cylinder Material:</t>
  </si>
  <si>
    <t>lb</t>
  </si>
  <si>
    <t>Applied Load</t>
  </si>
  <si>
    <t>Where D₁ &gt; D₂</t>
  </si>
  <si>
    <t>K1</t>
  </si>
  <si>
    <t>K2</t>
  </si>
  <si>
    <t>K3</t>
  </si>
  <si>
    <t>D₁ / D₂ =</t>
  </si>
  <si>
    <t>K₁ =</t>
  </si>
  <si>
    <t>K₂ =</t>
  </si>
  <si>
    <t>K₃ =</t>
  </si>
  <si>
    <t>Definition of Contact Area:</t>
  </si>
  <si>
    <t>a =</t>
  </si>
  <si>
    <t>b =</t>
  </si>
  <si>
    <t>P =</t>
  </si>
  <si>
    <t>Deflection</t>
  </si>
  <si>
    <t>AA-SM-008-007</t>
  </si>
  <si>
    <t>CONTACT STRESSES - CYLINDER ON CYLINDER AXES AT RIGHT ANGLES</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</si>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</sst>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1"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sz val="10"/>
      <color rgb="FF0000FF"/>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20" fillId="0" borderId="0" applyNumberFormat="0" applyFill="0" applyBorder="0" applyAlignment="0" applyProtection="0"/>
  </cellStyleXfs>
  <cellXfs count="104">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Fill="1" applyAlignment="1" applyProtection="1">
      <alignment horizontal="right"/>
      <protection locked="0"/>
    </xf>
    <xf numFmtId="0" fontId="4" fillId="0" borderId="0" xfId="0" applyFont="1" applyFill="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165" fontId="4" fillId="0" borderId="0" xfId="0" applyNumberFormat="1" applyFont="1"/>
    <xf numFmtId="0" fontId="7" fillId="0" borderId="0" xfId="0" applyFont="1"/>
    <xf numFmtId="1" fontId="4" fillId="0" borderId="0" xfId="0" applyNumberFormat="1" applyFont="1"/>
    <xf numFmtId="2" fontId="17" fillId="0" borderId="0" xfId="0" applyNumberFormat="1" applyFont="1" applyProtection="1">
      <protection locked="0"/>
    </xf>
    <xf numFmtId="166" fontId="4" fillId="0" borderId="0" xfId="0" applyNumberFormat="1" applyFont="1"/>
    <xf numFmtId="165" fontId="4" fillId="0" borderId="0" xfId="0" applyNumberFormat="1" applyFont="1" applyAlignment="1">
      <alignment horizontal="left"/>
    </xf>
    <xf numFmtId="165" fontId="4" fillId="0" borderId="0" xfId="0" applyNumberFormat="1" applyFont="1" applyAlignment="1" applyProtection="1">
      <alignment horizontal="left"/>
      <protection locked="0"/>
    </xf>
    <xf numFmtId="164" fontId="4" fillId="0" borderId="0" xfId="0" applyNumberFormat="1" applyFont="1" applyAlignment="1">
      <alignment horizontal="center"/>
    </xf>
    <xf numFmtId="164" fontId="4" fillId="0" borderId="0" xfId="0" applyNumberFormat="1" applyFont="1"/>
    <xf numFmtId="0" fontId="18"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9" fillId="0" borderId="0" xfId="7" applyFont="1" applyBorder="1" applyAlignment="1" applyProtection="1">
      <alignment horizontal="center"/>
    </xf>
    <xf numFmtId="0" fontId="20"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trendline>
            <c:spPr>
              <a:ln w="19050" cap="rnd">
                <a:solidFill>
                  <a:schemeClr val="accent1"/>
                </a:solidFill>
                <a:prstDash val="sysDot"/>
              </a:ln>
              <a:effectLst/>
            </c:spPr>
            <c:trendlineType val="power"/>
            <c:dispRSqr val="0"/>
            <c:dispEq val="1"/>
            <c:trendlineLbl>
              <c:layout>
                <c:manualLayout>
                  <c:x val="4.9731846019247593E-2"/>
                  <c:y val="-3.0531860600758239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'Imperial Units'!$W$21:$W$27</c:f>
              <c:numCache>
                <c:formatCode>0.0</c:formatCode>
                <c:ptCount val="7"/>
                <c:pt idx="0">
                  <c:v>1</c:v>
                </c:pt>
                <c:pt idx="1">
                  <c:v>1.5</c:v>
                </c:pt>
                <c:pt idx="2">
                  <c:v>2</c:v>
                </c:pt>
                <c:pt idx="3">
                  <c:v>3</c:v>
                </c:pt>
                <c:pt idx="4">
                  <c:v>4</c:v>
                </c:pt>
                <c:pt idx="5">
                  <c:v>6</c:v>
                </c:pt>
                <c:pt idx="6">
                  <c:v>10</c:v>
                </c:pt>
              </c:numCache>
            </c:numRef>
          </c:xVal>
          <c:yVal>
            <c:numRef>
              <c:f>'Imperial Units'!$X$21:$X$27</c:f>
              <c:numCache>
                <c:formatCode>General</c:formatCode>
                <c:ptCount val="7"/>
                <c:pt idx="0">
                  <c:v>0.90800000000000003</c:v>
                </c:pt>
                <c:pt idx="1">
                  <c:v>1.0449999999999999</c:v>
                </c:pt>
                <c:pt idx="2">
                  <c:v>1.1579999999999999</c:v>
                </c:pt>
                <c:pt idx="3">
                  <c:v>1.35</c:v>
                </c:pt>
                <c:pt idx="4">
                  <c:v>1.5049999999999999</c:v>
                </c:pt>
                <c:pt idx="5">
                  <c:v>1.7669999999999999</c:v>
                </c:pt>
                <c:pt idx="6">
                  <c:v>2.1749999999999998</c:v>
                </c:pt>
              </c:numCache>
            </c:numRef>
          </c:yVal>
          <c:smooth val="0"/>
          <c:extLst>
            <c:ext xmlns:c16="http://schemas.microsoft.com/office/drawing/2014/chart" uri="{C3380CC4-5D6E-409C-BE32-E72D297353CC}">
              <c16:uniqueId val="{00000000-2B6E-43FD-AA6E-9637961C3BDF}"/>
            </c:ext>
          </c:extLst>
        </c:ser>
        <c:ser>
          <c:idx val="1"/>
          <c:order val="1"/>
          <c:spPr>
            <a:ln w="19050" cap="rnd">
              <a:solidFill>
                <a:schemeClr val="accent2"/>
              </a:solidFill>
              <a:round/>
            </a:ln>
            <a:effectLst/>
          </c:spPr>
          <c:marker>
            <c:symbol val="none"/>
          </c:marker>
          <c:trendline>
            <c:spPr>
              <a:ln w="19050" cap="rnd">
                <a:solidFill>
                  <a:schemeClr val="accent2"/>
                </a:solidFill>
                <a:prstDash val="sysDot"/>
              </a:ln>
              <a:effectLst/>
            </c:spPr>
            <c:trendlineType val="power"/>
            <c:dispRSqr val="0"/>
            <c:dispEq val="1"/>
            <c:trendlineLbl>
              <c:layout>
                <c:manualLayout>
                  <c:x val="4.7178477690288717E-3"/>
                  <c:y val="-6.1193496646252551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'Imperial Units'!$W$21:$W$27</c:f>
              <c:numCache>
                <c:formatCode>0.0</c:formatCode>
                <c:ptCount val="7"/>
                <c:pt idx="0">
                  <c:v>1</c:v>
                </c:pt>
                <c:pt idx="1">
                  <c:v>1.5</c:v>
                </c:pt>
                <c:pt idx="2">
                  <c:v>2</c:v>
                </c:pt>
                <c:pt idx="3">
                  <c:v>3</c:v>
                </c:pt>
                <c:pt idx="4">
                  <c:v>4</c:v>
                </c:pt>
                <c:pt idx="5">
                  <c:v>6</c:v>
                </c:pt>
                <c:pt idx="6">
                  <c:v>10</c:v>
                </c:pt>
              </c:numCache>
            </c:numRef>
          </c:xVal>
          <c:yVal>
            <c:numRef>
              <c:f>'Imperial Units'!$Y$21:$Y$27</c:f>
              <c:numCache>
                <c:formatCode>General</c:formatCode>
                <c:ptCount val="7"/>
                <c:pt idx="0">
                  <c:v>1</c:v>
                </c:pt>
                <c:pt idx="1">
                  <c:v>0.76500000000000001</c:v>
                </c:pt>
                <c:pt idx="2">
                  <c:v>0.63200000000000001</c:v>
                </c:pt>
                <c:pt idx="3">
                  <c:v>0.48199999999999998</c:v>
                </c:pt>
                <c:pt idx="4">
                  <c:v>0.4</c:v>
                </c:pt>
                <c:pt idx="5">
                  <c:v>0.308</c:v>
                </c:pt>
                <c:pt idx="6">
                  <c:v>0.221</c:v>
                </c:pt>
              </c:numCache>
            </c:numRef>
          </c:yVal>
          <c:smooth val="0"/>
          <c:extLst>
            <c:ext xmlns:c16="http://schemas.microsoft.com/office/drawing/2014/chart" uri="{C3380CC4-5D6E-409C-BE32-E72D297353CC}">
              <c16:uniqueId val="{00000001-2B6E-43FD-AA6E-9637961C3BDF}"/>
            </c:ext>
          </c:extLst>
        </c:ser>
        <c:ser>
          <c:idx val="2"/>
          <c:order val="2"/>
          <c:spPr>
            <a:ln w="19050" cap="rnd">
              <a:solidFill>
                <a:schemeClr val="accent3"/>
              </a:solidFill>
              <a:round/>
            </a:ln>
            <a:effectLst/>
          </c:spPr>
          <c:marker>
            <c:symbol val="none"/>
          </c:marker>
          <c:trendline>
            <c:spPr>
              <a:ln w="19050" cap="rnd">
                <a:solidFill>
                  <a:schemeClr val="accent3"/>
                </a:solidFill>
                <a:prstDash val="sysDot"/>
              </a:ln>
              <a:effectLst/>
            </c:spPr>
            <c:trendlineType val="poly"/>
            <c:order val="2"/>
            <c:dispRSqr val="0"/>
            <c:dispEq val="1"/>
            <c:trendlineLbl>
              <c:layout>
                <c:manualLayout>
                  <c:x val="-0.34265704286964127"/>
                  <c:y val="-0.1632633420822397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'Imperial Units'!$W$21:$W$27</c:f>
              <c:numCache>
                <c:formatCode>0.0</c:formatCode>
                <c:ptCount val="7"/>
                <c:pt idx="0">
                  <c:v>1</c:v>
                </c:pt>
                <c:pt idx="1">
                  <c:v>1.5</c:v>
                </c:pt>
                <c:pt idx="2">
                  <c:v>2</c:v>
                </c:pt>
                <c:pt idx="3">
                  <c:v>3</c:v>
                </c:pt>
                <c:pt idx="4">
                  <c:v>4</c:v>
                </c:pt>
                <c:pt idx="5">
                  <c:v>6</c:v>
                </c:pt>
                <c:pt idx="6">
                  <c:v>10</c:v>
                </c:pt>
              </c:numCache>
            </c:numRef>
          </c:xVal>
          <c:yVal>
            <c:numRef>
              <c:f>'Imperial Units'!$Z$21:$Z$27</c:f>
              <c:numCache>
                <c:formatCode>General</c:formatCode>
                <c:ptCount val="7"/>
                <c:pt idx="0">
                  <c:v>2.08</c:v>
                </c:pt>
                <c:pt idx="1">
                  <c:v>2.06</c:v>
                </c:pt>
                <c:pt idx="2">
                  <c:v>2.0249999999999999</c:v>
                </c:pt>
                <c:pt idx="3">
                  <c:v>1.95</c:v>
                </c:pt>
                <c:pt idx="4">
                  <c:v>1.875</c:v>
                </c:pt>
                <c:pt idx="5">
                  <c:v>1.77</c:v>
                </c:pt>
                <c:pt idx="6">
                  <c:v>1.613</c:v>
                </c:pt>
              </c:numCache>
            </c:numRef>
          </c:yVal>
          <c:smooth val="0"/>
          <c:extLst>
            <c:ext xmlns:c16="http://schemas.microsoft.com/office/drawing/2014/chart" uri="{C3380CC4-5D6E-409C-BE32-E72D297353CC}">
              <c16:uniqueId val="{00000002-2B6E-43FD-AA6E-9637961C3BDF}"/>
            </c:ext>
          </c:extLst>
        </c:ser>
        <c:dLbls>
          <c:showLegendKey val="0"/>
          <c:showVal val="0"/>
          <c:showCatName val="0"/>
          <c:showSerName val="0"/>
          <c:showPercent val="0"/>
          <c:showBubbleSize val="0"/>
        </c:dLbls>
        <c:axId val="504807648"/>
        <c:axId val="504807976"/>
      </c:scatterChart>
      <c:valAx>
        <c:axId val="5048076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4807976"/>
        <c:crosses val="autoZero"/>
        <c:crossBetween val="midCat"/>
      </c:valAx>
      <c:valAx>
        <c:axId val="504807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48076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2792715823104"/>
          <c:y val="5.1645861357429372E-2"/>
          <c:w val="0.80795773725495901"/>
          <c:h val="0.77445243532837338"/>
        </c:manualLayout>
      </c:layout>
      <c:scatterChart>
        <c:scatterStyle val="lineMarker"/>
        <c:varyColors val="0"/>
        <c:ser>
          <c:idx val="0"/>
          <c:order val="0"/>
          <c:spPr>
            <a:ln w="12700" cap="rnd">
              <a:solidFill>
                <a:schemeClr val="tx1"/>
              </a:solidFill>
              <a:round/>
            </a:ln>
            <a:effectLst/>
          </c:spPr>
          <c:marker>
            <c:symbol val="none"/>
          </c:marker>
          <c:xVal>
            <c:numRef>
              <c:f>'Imperial Units'!$W$21:$W$27</c:f>
              <c:numCache>
                <c:formatCode>0.0</c:formatCode>
                <c:ptCount val="7"/>
                <c:pt idx="0">
                  <c:v>1</c:v>
                </c:pt>
                <c:pt idx="1">
                  <c:v>1.5</c:v>
                </c:pt>
                <c:pt idx="2">
                  <c:v>2</c:v>
                </c:pt>
                <c:pt idx="3">
                  <c:v>3</c:v>
                </c:pt>
                <c:pt idx="4">
                  <c:v>4</c:v>
                </c:pt>
                <c:pt idx="5">
                  <c:v>6</c:v>
                </c:pt>
                <c:pt idx="6">
                  <c:v>10</c:v>
                </c:pt>
              </c:numCache>
            </c:numRef>
          </c:xVal>
          <c:yVal>
            <c:numRef>
              <c:f>'Imperial Units'!$X$21:$X$27</c:f>
              <c:numCache>
                <c:formatCode>General</c:formatCode>
                <c:ptCount val="7"/>
                <c:pt idx="0">
                  <c:v>0.90800000000000003</c:v>
                </c:pt>
                <c:pt idx="1">
                  <c:v>1.0449999999999999</c:v>
                </c:pt>
                <c:pt idx="2">
                  <c:v>1.1579999999999999</c:v>
                </c:pt>
                <c:pt idx="3">
                  <c:v>1.35</c:v>
                </c:pt>
                <c:pt idx="4">
                  <c:v>1.5049999999999999</c:v>
                </c:pt>
                <c:pt idx="5">
                  <c:v>1.7669999999999999</c:v>
                </c:pt>
                <c:pt idx="6">
                  <c:v>2.1749999999999998</c:v>
                </c:pt>
              </c:numCache>
            </c:numRef>
          </c:yVal>
          <c:smooth val="1"/>
          <c:extLst>
            <c:ext xmlns:c16="http://schemas.microsoft.com/office/drawing/2014/chart" uri="{C3380CC4-5D6E-409C-BE32-E72D297353CC}">
              <c16:uniqueId val="{00000000-B31C-4ABF-BE29-C10B03D6CCBD}"/>
            </c:ext>
          </c:extLst>
        </c:ser>
        <c:ser>
          <c:idx val="1"/>
          <c:order val="1"/>
          <c:spPr>
            <a:ln w="12700" cap="rnd">
              <a:solidFill>
                <a:schemeClr val="tx1"/>
              </a:solidFill>
              <a:round/>
            </a:ln>
            <a:effectLst/>
          </c:spPr>
          <c:marker>
            <c:symbol val="none"/>
          </c:marker>
          <c:xVal>
            <c:numRef>
              <c:f>'Imperial Units'!$W$21:$W$27</c:f>
              <c:numCache>
                <c:formatCode>0.0</c:formatCode>
                <c:ptCount val="7"/>
                <c:pt idx="0">
                  <c:v>1</c:v>
                </c:pt>
                <c:pt idx="1">
                  <c:v>1.5</c:v>
                </c:pt>
                <c:pt idx="2">
                  <c:v>2</c:v>
                </c:pt>
                <c:pt idx="3">
                  <c:v>3</c:v>
                </c:pt>
                <c:pt idx="4">
                  <c:v>4</c:v>
                </c:pt>
                <c:pt idx="5">
                  <c:v>6</c:v>
                </c:pt>
                <c:pt idx="6">
                  <c:v>10</c:v>
                </c:pt>
              </c:numCache>
            </c:numRef>
          </c:xVal>
          <c:yVal>
            <c:numRef>
              <c:f>'Imperial Units'!$Y$21:$Y$27</c:f>
              <c:numCache>
                <c:formatCode>General</c:formatCode>
                <c:ptCount val="7"/>
                <c:pt idx="0">
                  <c:v>1</c:v>
                </c:pt>
                <c:pt idx="1">
                  <c:v>0.76500000000000001</c:v>
                </c:pt>
                <c:pt idx="2">
                  <c:v>0.63200000000000001</c:v>
                </c:pt>
                <c:pt idx="3">
                  <c:v>0.48199999999999998</c:v>
                </c:pt>
                <c:pt idx="4">
                  <c:v>0.4</c:v>
                </c:pt>
                <c:pt idx="5">
                  <c:v>0.308</c:v>
                </c:pt>
                <c:pt idx="6">
                  <c:v>0.221</c:v>
                </c:pt>
              </c:numCache>
            </c:numRef>
          </c:yVal>
          <c:smooth val="1"/>
          <c:extLst>
            <c:ext xmlns:c16="http://schemas.microsoft.com/office/drawing/2014/chart" uri="{C3380CC4-5D6E-409C-BE32-E72D297353CC}">
              <c16:uniqueId val="{00000001-B31C-4ABF-BE29-C10B03D6CCBD}"/>
            </c:ext>
          </c:extLst>
        </c:ser>
        <c:ser>
          <c:idx val="2"/>
          <c:order val="2"/>
          <c:spPr>
            <a:ln w="12700" cap="rnd">
              <a:solidFill>
                <a:schemeClr val="tx1"/>
              </a:solidFill>
              <a:round/>
            </a:ln>
            <a:effectLst/>
          </c:spPr>
          <c:marker>
            <c:symbol val="none"/>
          </c:marker>
          <c:xVal>
            <c:numRef>
              <c:f>'Imperial Units'!$W$21:$W$27</c:f>
              <c:numCache>
                <c:formatCode>0.0</c:formatCode>
                <c:ptCount val="7"/>
                <c:pt idx="0">
                  <c:v>1</c:v>
                </c:pt>
                <c:pt idx="1">
                  <c:v>1.5</c:v>
                </c:pt>
                <c:pt idx="2">
                  <c:v>2</c:v>
                </c:pt>
                <c:pt idx="3">
                  <c:v>3</c:v>
                </c:pt>
                <c:pt idx="4">
                  <c:v>4</c:v>
                </c:pt>
                <c:pt idx="5">
                  <c:v>6</c:v>
                </c:pt>
                <c:pt idx="6">
                  <c:v>10</c:v>
                </c:pt>
              </c:numCache>
            </c:numRef>
          </c:xVal>
          <c:yVal>
            <c:numRef>
              <c:f>'Imperial Units'!$Z$21:$Z$27</c:f>
              <c:numCache>
                <c:formatCode>General</c:formatCode>
                <c:ptCount val="7"/>
                <c:pt idx="0">
                  <c:v>2.08</c:v>
                </c:pt>
                <c:pt idx="1">
                  <c:v>2.06</c:v>
                </c:pt>
                <c:pt idx="2">
                  <c:v>2.0249999999999999</c:v>
                </c:pt>
                <c:pt idx="3">
                  <c:v>1.95</c:v>
                </c:pt>
                <c:pt idx="4">
                  <c:v>1.875</c:v>
                </c:pt>
                <c:pt idx="5">
                  <c:v>1.77</c:v>
                </c:pt>
                <c:pt idx="6">
                  <c:v>1.613</c:v>
                </c:pt>
              </c:numCache>
            </c:numRef>
          </c:yVal>
          <c:smooth val="1"/>
          <c:extLst>
            <c:ext xmlns:c16="http://schemas.microsoft.com/office/drawing/2014/chart" uri="{C3380CC4-5D6E-409C-BE32-E72D297353CC}">
              <c16:uniqueId val="{00000002-B31C-4ABF-BE29-C10B03D6CCBD}"/>
            </c:ext>
          </c:extLst>
        </c:ser>
        <c:dLbls>
          <c:showLegendKey val="0"/>
          <c:showVal val="0"/>
          <c:showCatName val="0"/>
          <c:showSerName val="0"/>
          <c:showPercent val="0"/>
          <c:showBubbleSize val="0"/>
        </c:dLbls>
        <c:axId val="504807648"/>
        <c:axId val="504807976"/>
      </c:scatterChart>
      <c:valAx>
        <c:axId val="504807648"/>
        <c:scaling>
          <c:orientation val="minMax"/>
          <c:max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a:t>D1 / D2</a:t>
                </a:r>
              </a:p>
            </c:rich>
          </c:tx>
          <c:layout>
            <c:manualLayout>
              <c:xMode val="edge"/>
              <c:yMode val="edge"/>
              <c:x val="0.50326361738210335"/>
              <c:y val="0.9220189247340260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504807976"/>
        <c:crosses val="autoZero"/>
        <c:crossBetween val="midCat"/>
      </c:valAx>
      <c:valAx>
        <c:axId val="504807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a:t>'K' Coefficient Value</a:t>
                </a:r>
              </a:p>
            </c:rich>
          </c:tx>
          <c:layout>
            <c:manualLayout>
              <c:xMode val="edge"/>
              <c:yMode val="edge"/>
              <c:x val="6.5232968159976579E-3"/>
              <c:y val="0.20863230292794654"/>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50480764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4.png"/><Relationship Id="rId7" Type="http://schemas.openxmlformats.org/officeDocument/2006/relationships/hyperlink" Target="http://www.abbottaerospace.com/technical-library/donate/"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20</xdr:col>
      <xdr:colOff>525780</xdr:colOff>
      <xdr:row>28</xdr:row>
      <xdr:rowOff>118110</xdr:rowOff>
    </xdr:from>
    <xdr:to>
      <xdr:col>28</xdr:col>
      <xdr:colOff>99060</xdr:colOff>
      <xdr:row>44</xdr:row>
      <xdr:rowOff>26670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46</xdr:row>
      <xdr:rowOff>0</xdr:rowOff>
    </xdr:from>
    <xdr:to>
      <xdr:col>30</xdr:col>
      <xdr:colOff>195943</xdr:colOff>
      <xdr:row>66</xdr:row>
      <xdr:rowOff>43543</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29</xdr:col>
      <xdr:colOff>26797</xdr:colOff>
      <xdr:row>47</xdr:row>
      <xdr:rowOff>21771</xdr:rowOff>
    </xdr:from>
    <xdr:ext cx="360612" cy="342786"/>
    <xdr:sp macro="" textlink="">
      <xdr:nvSpPr>
        <xdr:cNvPr id="6" name="TextBox 5"/>
        <xdr:cNvSpPr txBox="1"/>
      </xdr:nvSpPr>
      <xdr:spPr>
        <a:xfrm>
          <a:off x="15049920" y="8304125"/>
          <a:ext cx="3606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600"/>
            <a:t>K</a:t>
          </a:r>
          <a:r>
            <a:rPr lang="en-US" sz="1600" baseline="-25000"/>
            <a:t>1</a:t>
          </a:r>
        </a:p>
      </xdr:txBody>
    </xdr:sp>
    <xdr:clientData/>
  </xdr:oneCellAnchor>
  <xdr:oneCellAnchor>
    <xdr:from>
      <xdr:col>29</xdr:col>
      <xdr:colOff>50242</xdr:colOff>
      <xdr:row>58</xdr:row>
      <xdr:rowOff>133140</xdr:rowOff>
    </xdr:from>
    <xdr:ext cx="360612" cy="342786"/>
    <xdr:sp macro="" textlink="">
      <xdr:nvSpPr>
        <xdr:cNvPr id="9" name="TextBox 8"/>
        <xdr:cNvSpPr txBox="1"/>
      </xdr:nvSpPr>
      <xdr:spPr>
        <a:xfrm>
          <a:off x="15073365" y="10420140"/>
          <a:ext cx="3606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600"/>
            <a:t>K</a:t>
          </a:r>
          <a:r>
            <a:rPr lang="en-US" sz="1600" baseline="-25000"/>
            <a:t>2</a:t>
          </a:r>
        </a:p>
      </xdr:txBody>
    </xdr:sp>
    <xdr:clientData/>
  </xdr:oneCellAnchor>
  <xdr:oneCellAnchor>
    <xdr:from>
      <xdr:col>29</xdr:col>
      <xdr:colOff>56104</xdr:colOff>
      <xdr:row>50</xdr:row>
      <xdr:rowOff>21770</xdr:rowOff>
    </xdr:from>
    <xdr:ext cx="360612" cy="342786"/>
    <xdr:sp macro="" textlink="">
      <xdr:nvSpPr>
        <xdr:cNvPr id="10" name="TextBox 9"/>
        <xdr:cNvSpPr txBox="1"/>
      </xdr:nvSpPr>
      <xdr:spPr>
        <a:xfrm>
          <a:off x="15079227" y="8849247"/>
          <a:ext cx="3606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600"/>
            <a:t>K</a:t>
          </a:r>
          <a:r>
            <a:rPr lang="en-US" sz="1600" baseline="-25000"/>
            <a:t>3</a:t>
          </a:r>
        </a:p>
      </xdr:txBody>
    </xdr:sp>
    <xdr:clientData/>
  </xdr:oneCellAnchor>
  <xdr:twoCellAnchor editAs="oneCell">
    <xdr:from>
      <xdr:col>0</xdr:col>
      <xdr:colOff>592016</xdr:colOff>
      <xdr:row>14</xdr:row>
      <xdr:rowOff>46893</xdr:rowOff>
    </xdr:from>
    <xdr:to>
      <xdr:col>3</xdr:col>
      <xdr:colOff>319326</xdr:colOff>
      <xdr:row>28</xdr:row>
      <xdr:rowOff>148933</xdr:rowOff>
    </xdr:to>
    <xdr:pic>
      <xdr:nvPicPr>
        <xdr:cNvPr id="11" name="Picture 10"/>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2016" y="2526324"/>
          <a:ext cx="1608864" cy="2563886"/>
        </a:xfrm>
        <a:prstGeom prst="rect">
          <a:avLst/>
        </a:prstGeom>
      </xdr:spPr>
    </xdr:pic>
    <xdr:clientData/>
  </xdr:twoCellAnchor>
  <xdr:twoCellAnchor editAs="oneCell">
    <xdr:from>
      <xdr:col>1</xdr:col>
      <xdr:colOff>35170</xdr:colOff>
      <xdr:row>34</xdr:row>
      <xdr:rowOff>105508</xdr:rowOff>
    </xdr:from>
    <xdr:to>
      <xdr:col>3</xdr:col>
      <xdr:colOff>152401</xdr:colOff>
      <xdr:row>39</xdr:row>
      <xdr:rowOff>14947</xdr:rowOff>
    </xdr:to>
    <xdr:pic>
      <xdr:nvPicPr>
        <xdr:cNvPr id="12" name="Picture 11"/>
        <xdr:cNvPicPr/>
      </xdr:nvPicPr>
      <xdr:blipFill>
        <a:blip xmlns:r="http://schemas.openxmlformats.org/officeDocument/2006/relationships" r:embed="rId4"/>
        <a:stretch>
          <a:fillRect/>
        </a:stretch>
      </xdr:blipFill>
      <xdr:spPr>
        <a:xfrm>
          <a:off x="662355" y="6101862"/>
          <a:ext cx="1371600" cy="78867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6" name="Group 15"/>
        <xdr:cNvGrpSpPr/>
      </xdr:nvGrpSpPr>
      <xdr:grpSpPr>
        <a:xfrm>
          <a:off x="40822" y="1295880"/>
          <a:ext cx="2535971" cy="642297"/>
          <a:chOff x="40822" y="1267641"/>
          <a:chExt cx="2570933" cy="630195"/>
        </a:xfrm>
      </xdr:grpSpPr>
      <xdr:pic>
        <xdr:nvPicPr>
          <xdr:cNvPr id="17" name="Picture 16">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topLeftCell="A24" zoomScale="70" zoomScaleNormal="100" zoomScaleSheetLayoutView="70" workbookViewId="0">
      <selection activeCell="C65" sqref="C65"/>
    </sheetView>
  </sheetViews>
  <sheetFormatPr defaultColWidth="9.109375" defaultRowHeight="15.6" x14ac:dyDescent="0.3"/>
  <cols>
    <col min="1" max="2" width="9.109375" style="61"/>
    <col min="3" max="3" width="10.6640625" style="61" bestFit="1" customWidth="1"/>
    <col min="4" max="11" width="9.109375" style="61"/>
    <col min="12" max="12" width="5.44140625" style="46" customWidth="1"/>
    <col min="13" max="17" width="5.33203125" style="79" customWidth="1"/>
    <col min="18" max="19" width="5.33203125" style="80" customWidth="1"/>
    <col min="20" max="25" width="9.109375" style="82"/>
    <col min="26" max="16384" width="9.109375" style="61"/>
  </cols>
  <sheetData>
    <row r="1" spans="1:25" s="46" customFormat="1" ht="13.8" x14ac:dyDescent="0.3">
      <c r="A1" s="42"/>
      <c r="B1" s="43" t="s">
        <v>9</v>
      </c>
      <c r="C1" s="44" t="s">
        <v>8</v>
      </c>
      <c r="D1" s="42"/>
      <c r="E1" s="42"/>
      <c r="F1" s="43" t="s">
        <v>22</v>
      </c>
      <c r="G1" s="45"/>
      <c r="H1" s="42"/>
      <c r="I1" s="42"/>
      <c r="J1" s="42"/>
      <c r="K1" s="42"/>
      <c r="M1" s="75"/>
      <c r="N1" s="75"/>
      <c r="O1" s="75"/>
      <c r="P1" s="75"/>
      <c r="Q1" s="75"/>
      <c r="R1" s="75"/>
      <c r="S1" s="75"/>
      <c r="T1" s="76"/>
      <c r="U1" s="76"/>
      <c r="V1" s="76"/>
      <c r="W1" s="77"/>
      <c r="X1" s="78"/>
      <c r="Y1" s="76"/>
    </row>
    <row r="2" spans="1:25" s="46" customFormat="1" ht="13.8" x14ac:dyDescent="0.3">
      <c r="A2" s="42"/>
      <c r="B2" s="43" t="s">
        <v>10</v>
      </c>
      <c r="C2" s="44" t="s">
        <v>11</v>
      </c>
      <c r="D2" s="42"/>
      <c r="E2" s="42"/>
      <c r="F2" s="43" t="s">
        <v>12</v>
      </c>
      <c r="G2" s="44"/>
      <c r="H2" s="42"/>
      <c r="I2" s="42"/>
      <c r="J2" s="42"/>
      <c r="K2" s="42"/>
      <c r="M2" s="75"/>
      <c r="N2" s="75"/>
      <c r="O2" s="75"/>
      <c r="P2" s="75"/>
      <c r="Q2" s="75"/>
      <c r="R2" s="75"/>
      <c r="S2" s="75"/>
      <c r="T2" s="76"/>
      <c r="U2" s="76"/>
      <c r="V2" s="76"/>
      <c r="W2" s="77"/>
      <c r="X2" s="78"/>
      <c r="Y2" s="76"/>
    </row>
    <row r="3" spans="1:25" s="46" customFormat="1" ht="13.8" x14ac:dyDescent="0.3">
      <c r="A3" s="42"/>
      <c r="B3" s="43" t="s">
        <v>0</v>
      </c>
      <c r="C3" s="51"/>
      <c r="D3" s="42"/>
      <c r="E3" s="42"/>
      <c r="F3" s="43" t="s">
        <v>1</v>
      </c>
      <c r="G3" s="44"/>
      <c r="H3" s="42"/>
      <c r="I3" s="42"/>
      <c r="J3" s="42"/>
      <c r="K3" s="42"/>
      <c r="M3" s="75"/>
      <c r="N3" s="75"/>
      <c r="O3" s="75"/>
      <c r="P3" s="75"/>
      <c r="Q3" s="75"/>
      <c r="R3" s="75"/>
      <c r="S3" s="75"/>
      <c r="T3" s="76"/>
      <c r="U3" s="76"/>
      <c r="V3" s="76"/>
      <c r="W3" s="77"/>
      <c r="X3" s="78"/>
      <c r="Y3" s="76"/>
    </row>
    <row r="4" spans="1:25" s="46" customFormat="1" ht="13.8" x14ac:dyDescent="0.3">
      <c r="A4" s="42"/>
      <c r="B4" s="43" t="s">
        <v>35</v>
      </c>
      <c r="C4" s="45"/>
      <c r="D4" s="42"/>
      <c r="E4" s="42"/>
      <c r="F4" s="43" t="s">
        <v>36</v>
      </c>
      <c r="G4" s="44" t="s">
        <v>37</v>
      </c>
      <c r="H4" s="42"/>
      <c r="I4" s="42"/>
      <c r="J4" s="42"/>
      <c r="K4" s="42"/>
      <c r="M4" s="75"/>
      <c r="N4" s="75"/>
      <c r="O4" s="75"/>
      <c r="P4" s="75"/>
      <c r="Q4" s="79"/>
      <c r="R4" s="80"/>
      <c r="S4" s="80"/>
      <c r="T4" s="76"/>
      <c r="U4" s="76"/>
      <c r="V4" s="76"/>
      <c r="W4" s="77"/>
      <c r="X4" s="78"/>
      <c r="Y4" s="76"/>
    </row>
    <row r="5" spans="1:25" s="46" customFormat="1" ht="13.8" x14ac:dyDescent="0.3">
      <c r="A5" s="42"/>
      <c r="B5" s="43" t="s">
        <v>38</v>
      </c>
      <c r="C5" s="45"/>
      <c r="D5" s="42"/>
      <c r="E5" s="43"/>
      <c r="F5" s="42"/>
      <c r="G5" s="42"/>
      <c r="H5" s="42"/>
      <c r="I5" s="42"/>
      <c r="J5" s="42"/>
      <c r="K5" s="42"/>
      <c r="M5" s="75"/>
      <c r="N5" s="75"/>
      <c r="O5" s="75"/>
      <c r="P5" s="75"/>
      <c r="Q5" s="79"/>
      <c r="R5" s="80"/>
      <c r="S5" s="80"/>
      <c r="T5" s="76"/>
      <c r="U5" s="76"/>
      <c r="V5" s="76"/>
      <c r="W5" s="77"/>
      <c r="X5" s="78"/>
      <c r="Y5" s="76"/>
    </row>
    <row r="6" spans="1:25" s="46" customFormat="1" ht="13.8" x14ac:dyDescent="0.3">
      <c r="A6" s="42"/>
      <c r="B6" s="42" t="s">
        <v>13</v>
      </c>
      <c r="C6" s="54"/>
      <c r="D6" s="42"/>
      <c r="E6" s="42"/>
      <c r="F6" s="42"/>
      <c r="G6" s="42"/>
      <c r="H6" s="42"/>
      <c r="I6" s="42"/>
      <c r="J6" s="42"/>
      <c r="K6" s="42"/>
      <c r="M6" s="75"/>
      <c r="N6" s="75"/>
      <c r="O6" s="75"/>
      <c r="P6" s="75"/>
      <c r="Q6" s="79"/>
      <c r="R6" s="80"/>
      <c r="S6" s="80"/>
      <c r="T6" s="76"/>
      <c r="U6" s="76"/>
      <c r="V6" s="76"/>
      <c r="W6" s="77"/>
      <c r="X6" s="78"/>
      <c r="Y6" s="76"/>
    </row>
    <row r="7" spans="1:25" s="46" customFormat="1" ht="13.8" x14ac:dyDescent="0.3">
      <c r="A7" s="42"/>
      <c r="B7" s="42"/>
      <c r="C7" s="42"/>
      <c r="D7" s="42"/>
      <c r="E7" s="42"/>
      <c r="F7" s="42"/>
      <c r="G7" s="42"/>
      <c r="H7" s="42"/>
      <c r="I7" s="42"/>
      <c r="J7" s="42"/>
      <c r="K7" s="42"/>
      <c r="M7" s="75"/>
      <c r="N7" s="75"/>
      <c r="O7" s="75"/>
      <c r="P7" s="75"/>
      <c r="Q7" s="79"/>
      <c r="R7" s="80"/>
      <c r="S7" s="80"/>
      <c r="T7" s="76"/>
      <c r="U7" s="76"/>
      <c r="V7" s="76"/>
      <c r="W7" s="77"/>
      <c r="X7" s="78"/>
      <c r="Y7" s="76"/>
    </row>
    <row r="8" spans="1:25" s="46" customFormat="1" ht="13.8" x14ac:dyDescent="0.3">
      <c r="A8" s="55"/>
      <c r="E8" s="48"/>
      <c r="F8" s="49"/>
      <c r="H8" s="56"/>
      <c r="I8" s="48"/>
      <c r="J8" s="57"/>
      <c r="K8" s="58"/>
      <c r="L8" s="59"/>
      <c r="M8" s="75"/>
      <c r="N8" s="75"/>
      <c r="O8" s="75"/>
      <c r="P8" s="75"/>
      <c r="Q8" s="79"/>
      <c r="R8" s="80"/>
      <c r="S8" s="80"/>
      <c r="T8" s="76"/>
      <c r="U8" s="76"/>
      <c r="V8" s="76"/>
      <c r="W8" s="76"/>
      <c r="X8" s="76"/>
      <c r="Y8" s="76"/>
    </row>
    <row r="9" spans="1:25" s="46" customFormat="1" ht="13.8" x14ac:dyDescent="0.3">
      <c r="E9" s="48"/>
      <c r="F9" s="56"/>
      <c r="H9" s="56"/>
      <c r="I9" s="48"/>
      <c r="J9" s="58"/>
      <c r="K9" s="58"/>
      <c r="L9" s="59"/>
      <c r="M9" s="75"/>
      <c r="N9" s="75"/>
      <c r="O9" s="75"/>
      <c r="P9" s="75"/>
      <c r="Q9" s="79"/>
      <c r="R9" s="80"/>
      <c r="S9" s="80"/>
      <c r="T9" s="76"/>
      <c r="U9" s="76"/>
      <c r="V9" s="76"/>
      <c r="W9" s="76"/>
      <c r="X9" s="76"/>
      <c r="Y9" s="76"/>
    </row>
    <row r="10" spans="1:25" s="46" customFormat="1" ht="13.8" x14ac:dyDescent="0.3">
      <c r="E10" s="48"/>
      <c r="F10" s="56"/>
      <c r="H10" s="56"/>
      <c r="I10" s="48"/>
      <c r="J10" s="49"/>
      <c r="K10" s="56"/>
      <c r="L10" s="59"/>
      <c r="M10" s="75"/>
      <c r="N10" s="75"/>
      <c r="O10" s="75"/>
      <c r="P10" s="75"/>
      <c r="Q10" s="79"/>
      <c r="R10" s="80"/>
      <c r="S10" s="80"/>
      <c r="T10" s="76"/>
      <c r="U10" s="76"/>
      <c r="V10" s="76"/>
      <c r="W10" s="76"/>
      <c r="X10" s="76"/>
      <c r="Y10" s="76"/>
    </row>
    <row r="11" spans="1:25" s="46" customFormat="1" ht="13.8" x14ac:dyDescent="0.3">
      <c r="E11" s="48"/>
      <c r="F11" s="56"/>
      <c r="I11" s="60"/>
      <c r="J11" s="49"/>
      <c r="M11" s="75"/>
      <c r="N11" s="75"/>
      <c r="O11" s="75"/>
      <c r="P11" s="75"/>
      <c r="Q11" s="75"/>
      <c r="R11" s="75"/>
      <c r="S11" s="75"/>
      <c r="T11" s="76"/>
      <c r="U11" s="76"/>
      <c r="V11" s="76"/>
      <c r="W11" s="76"/>
      <c r="X11" s="76"/>
      <c r="Y11" s="76"/>
    </row>
    <row r="12" spans="1:25" x14ac:dyDescent="0.3">
      <c r="C12" s="62" t="str">
        <f>G4</f>
        <v>IMPORTANT INFORMATION</v>
      </c>
      <c r="M12" s="75"/>
      <c r="N12" s="75"/>
      <c r="O12" s="75"/>
      <c r="P12" s="75"/>
      <c r="Q12" s="81"/>
      <c r="R12" s="81"/>
      <c r="S12" s="81"/>
    </row>
    <row r="13" spans="1:25" s="46" customFormat="1" ht="13.8" x14ac:dyDescent="0.3">
      <c r="M13" s="75"/>
      <c r="N13" s="75"/>
      <c r="O13" s="75"/>
      <c r="P13" s="75"/>
      <c r="Q13" s="75"/>
      <c r="R13" s="75"/>
      <c r="S13" s="75"/>
      <c r="T13" s="76"/>
      <c r="U13" s="76"/>
      <c r="V13" s="76"/>
      <c r="W13" s="76"/>
      <c r="X13" s="76"/>
      <c r="Y13" s="76"/>
    </row>
    <row r="14" spans="1:25" s="46" customFormat="1" ht="13.8" x14ac:dyDescent="0.3">
      <c r="B14" s="63" t="s">
        <v>42</v>
      </c>
      <c r="M14" s="75"/>
      <c r="N14" s="75"/>
      <c r="O14" s="75"/>
      <c r="P14" s="75"/>
      <c r="Q14" s="75"/>
      <c r="R14" s="75"/>
      <c r="S14" s="75"/>
      <c r="T14" s="76"/>
      <c r="U14" s="76"/>
      <c r="V14" s="76"/>
      <c r="W14" s="76"/>
      <c r="X14" s="76"/>
      <c r="Y14" s="76"/>
    </row>
    <row r="15" spans="1:25" s="46" customFormat="1" ht="13.8" x14ac:dyDescent="0.3">
      <c r="A15" s="64"/>
      <c r="K15" s="64"/>
      <c r="M15" s="79"/>
      <c r="N15" s="79"/>
      <c r="O15" s="79"/>
      <c r="P15" s="79"/>
      <c r="Q15" s="79"/>
      <c r="R15" s="80"/>
      <c r="S15" s="80"/>
      <c r="T15" s="76"/>
      <c r="U15" s="76"/>
      <c r="V15" s="76"/>
      <c r="W15" s="76"/>
      <c r="X15" s="76"/>
      <c r="Y15" s="76"/>
    </row>
    <row r="16" spans="1:25" s="46" customFormat="1" ht="12.75" customHeight="1" x14ac:dyDescent="0.3">
      <c r="B16" s="99" t="s">
        <v>50</v>
      </c>
      <c r="C16" s="99"/>
      <c r="D16" s="99"/>
      <c r="E16" s="99"/>
      <c r="F16" s="99"/>
      <c r="G16" s="99"/>
      <c r="H16" s="99"/>
      <c r="I16" s="99"/>
      <c r="J16" s="99"/>
      <c r="M16" s="79"/>
      <c r="N16" s="79"/>
      <c r="O16" s="79"/>
      <c r="P16" s="79"/>
      <c r="Q16" s="79"/>
      <c r="R16" s="80"/>
      <c r="S16" s="80"/>
      <c r="T16" s="76"/>
      <c r="U16" s="76"/>
      <c r="V16" s="76"/>
      <c r="W16" s="76"/>
      <c r="X16" s="76"/>
      <c r="Y16" s="76"/>
    </row>
    <row r="17" spans="1:25" s="46" customFormat="1" ht="13.8" x14ac:dyDescent="0.3">
      <c r="B17" s="99"/>
      <c r="C17" s="99"/>
      <c r="D17" s="99"/>
      <c r="E17" s="99"/>
      <c r="F17" s="99"/>
      <c r="G17" s="99"/>
      <c r="H17" s="99"/>
      <c r="I17" s="99"/>
      <c r="J17" s="99"/>
      <c r="M17" s="79"/>
      <c r="N17" s="79"/>
      <c r="O17" s="79"/>
      <c r="P17" s="79"/>
      <c r="Q17" s="79"/>
      <c r="R17" s="80"/>
      <c r="S17" s="80"/>
      <c r="T17" s="76"/>
      <c r="U17" s="76"/>
      <c r="V17" s="76"/>
      <c r="W17" s="76"/>
      <c r="X17" s="76"/>
      <c r="Y17" s="76"/>
    </row>
    <row r="18" spans="1:25" s="46" customFormat="1" ht="13.8" x14ac:dyDescent="0.3">
      <c r="B18" s="99"/>
      <c r="C18" s="99"/>
      <c r="D18" s="99"/>
      <c r="E18" s="99"/>
      <c r="F18" s="99"/>
      <c r="G18" s="99"/>
      <c r="H18" s="99"/>
      <c r="I18" s="99"/>
      <c r="J18" s="99"/>
      <c r="M18" s="79"/>
      <c r="N18" s="79"/>
      <c r="O18" s="79"/>
      <c r="P18" s="79"/>
      <c r="Q18" s="79"/>
      <c r="R18" s="80"/>
      <c r="S18" s="80"/>
      <c r="T18" s="76"/>
      <c r="U18" s="76"/>
      <c r="V18" s="76"/>
      <c r="W18" s="76"/>
      <c r="X18" s="76"/>
      <c r="Y18" s="76"/>
    </row>
    <row r="19" spans="1:25" s="46" customFormat="1" ht="13.8" x14ac:dyDescent="0.3">
      <c r="B19" s="99"/>
      <c r="C19" s="99"/>
      <c r="D19" s="99"/>
      <c r="E19" s="99"/>
      <c r="F19" s="99"/>
      <c r="G19" s="99"/>
      <c r="H19" s="99"/>
      <c r="I19" s="99"/>
      <c r="J19" s="99"/>
      <c r="M19" s="79"/>
      <c r="N19" s="79"/>
      <c r="O19" s="79"/>
      <c r="P19" s="79"/>
      <c r="Q19" s="79"/>
      <c r="R19" s="80"/>
      <c r="S19" s="80"/>
      <c r="T19" s="76"/>
      <c r="U19" s="76"/>
      <c r="V19" s="76"/>
      <c r="W19" s="76"/>
      <c r="X19" s="76"/>
      <c r="Y19" s="76"/>
    </row>
    <row r="20" spans="1:25" s="46" customFormat="1" ht="12.75" customHeight="1" x14ac:dyDescent="0.3">
      <c r="A20" s="64"/>
      <c r="B20" s="65" t="s">
        <v>48</v>
      </c>
      <c r="C20" s="64"/>
      <c r="D20" s="64"/>
      <c r="E20" s="64"/>
      <c r="F20" s="64"/>
      <c r="G20" s="64"/>
      <c r="H20" s="64"/>
      <c r="I20" s="64"/>
      <c r="J20" s="64"/>
      <c r="K20" s="64"/>
      <c r="M20" s="79"/>
      <c r="N20" s="79"/>
      <c r="O20" s="79"/>
      <c r="P20" s="79"/>
      <c r="Q20" s="79"/>
      <c r="R20" s="80"/>
      <c r="S20" s="80"/>
      <c r="T20" s="76"/>
      <c r="U20" s="76"/>
      <c r="V20" s="76"/>
      <c r="W20" s="76"/>
      <c r="X20" s="76"/>
      <c r="Y20" s="76"/>
    </row>
    <row r="21" spans="1:25" s="46" customFormat="1" ht="13.8" x14ac:dyDescent="0.3">
      <c r="A21" s="64"/>
      <c r="B21" s="65"/>
      <c r="C21" s="64"/>
      <c r="D21" s="64"/>
      <c r="E21" s="64"/>
      <c r="F21" s="64"/>
      <c r="G21" s="64"/>
      <c r="H21" s="64"/>
      <c r="I21" s="64"/>
      <c r="J21" s="64"/>
      <c r="K21" s="64"/>
      <c r="M21" s="79"/>
      <c r="N21" s="79"/>
      <c r="O21" s="79"/>
      <c r="P21" s="79"/>
      <c r="Q21" s="79"/>
      <c r="R21" s="80"/>
      <c r="S21" s="80"/>
      <c r="T21" s="76"/>
      <c r="U21" s="76"/>
      <c r="V21" s="76"/>
      <c r="W21" s="76"/>
      <c r="X21" s="76"/>
      <c r="Y21" s="76"/>
    </row>
    <row r="22" spans="1:25" s="46" customFormat="1" ht="13.8" x14ac:dyDescent="0.3">
      <c r="A22" s="64"/>
      <c r="B22" s="99" t="s">
        <v>51</v>
      </c>
      <c r="C22" s="99"/>
      <c r="D22" s="99"/>
      <c r="E22" s="99"/>
      <c r="F22" s="99"/>
      <c r="G22" s="99"/>
      <c r="H22" s="99"/>
      <c r="I22" s="99"/>
      <c r="J22" s="99"/>
      <c r="K22" s="64"/>
      <c r="M22" s="79"/>
      <c r="N22" s="79"/>
      <c r="O22" s="79"/>
      <c r="P22" s="79"/>
      <c r="Q22" s="79"/>
      <c r="R22" s="80"/>
      <c r="S22" s="80"/>
      <c r="T22" s="76"/>
      <c r="U22" s="76"/>
      <c r="V22" s="76"/>
      <c r="W22" s="76"/>
      <c r="X22" s="76"/>
      <c r="Y22" s="76"/>
    </row>
    <row r="23" spans="1:25" s="46" customFormat="1" ht="13.8" x14ac:dyDescent="0.3">
      <c r="A23" s="64"/>
      <c r="B23" s="99"/>
      <c r="C23" s="99"/>
      <c r="D23" s="99"/>
      <c r="E23" s="99"/>
      <c r="F23" s="99"/>
      <c r="G23" s="99"/>
      <c r="H23" s="99"/>
      <c r="I23" s="99"/>
      <c r="J23" s="99"/>
      <c r="K23" s="64"/>
      <c r="M23" s="79"/>
      <c r="N23" s="79"/>
      <c r="O23" s="79"/>
      <c r="P23" s="79"/>
      <c r="Q23" s="79"/>
      <c r="R23" s="80"/>
      <c r="S23" s="83"/>
      <c r="T23" s="76"/>
      <c r="U23" s="76"/>
      <c r="V23" s="76"/>
      <c r="W23" s="76"/>
      <c r="X23" s="76"/>
      <c r="Y23" s="76"/>
    </row>
    <row r="24" spans="1:25" s="46" customFormat="1" ht="13.8" x14ac:dyDescent="0.3">
      <c r="A24" s="64"/>
      <c r="B24" s="99"/>
      <c r="C24" s="99"/>
      <c r="D24" s="99"/>
      <c r="E24" s="99"/>
      <c r="F24" s="99"/>
      <c r="G24" s="99"/>
      <c r="H24" s="99"/>
      <c r="I24" s="99"/>
      <c r="J24" s="99"/>
      <c r="K24" s="64"/>
      <c r="M24" s="79"/>
      <c r="N24" s="79"/>
      <c r="O24" s="79"/>
      <c r="P24" s="79"/>
      <c r="Q24" s="79"/>
      <c r="R24" s="80"/>
      <c r="S24" s="83"/>
      <c r="T24" s="76"/>
      <c r="U24" s="76"/>
      <c r="V24" s="76"/>
      <c r="W24" s="76"/>
      <c r="X24" s="76"/>
      <c r="Y24" s="76"/>
    </row>
    <row r="25" spans="1:25" s="46" customFormat="1" ht="12.75" customHeight="1" x14ac:dyDescent="0.3">
      <c r="A25" s="64"/>
      <c r="B25" s="96"/>
      <c r="C25" s="96"/>
      <c r="D25" s="96"/>
      <c r="E25" s="96"/>
      <c r="F25" s="102" t="s">
        <v>86</v>
      </c>
      <c r="G25" s="96"/>
      <c r="H25" s="96"/>
      <c r="I25" s="96"/>
      <c r="J25" s="96"/>
      <c r="K25" s="64"/>
      <c r="M25" s="79"/>
      <c r="N25" s="79"/>
      <c r="O25" s="79"/>
      <c r="P25" s="79"/>
      <c r="Q25" s="79"/>
      <c r="R25" s="80"/>
      <c r="S25" s="80"/>
      <c r="T25" s="76"/>
      <c r="U25" s="76"/>
      <c r="V25" s="76"/>
      <c r="W25" s="76"/>
      <c r="X25" s="76"/>
      <c r="Y25" s="76"/>
    </row>
    <row r="26" spans="1:25" s="46" customFormat="1" ht="13.8" x14ac:dyDescent="0.3">
      <c r="A26" s="64"/>
      <c r="B26" s="99" t="s">
        <v>52</v>
      </c>
      <c r="C26" s="99"/>
      <c r="D26" s="99"/>
      <c r="E26" s="99"/>
      <c r="F26" s="99"/>
      <c r="G26" s="99"/>
      <c r="H26" s="99"/>
      <c r="I26" s="99"/>
      <c r="J26" s="99"/>
      <c r="K26" s="64"/>
      <c r="M26" s="79"/>
      <c r="N26" s="79"/>
      <c r="O26" s="79"/>
      <c r="P26" s="79"/>
      <c r="Q26" s="79"/>
      <c r="R26" s="80"/>
      <c r="S26" s="80"/>
      <c r="T26" s="76"/>
      <c r="U26" s="76"/>
      <c r="V26" s="76"/>
      <c r="W26" s="76"/>
      <c r="X26" s="76"/>
      <c r="Y26" s="76"/>
    </row>
    <row r="27" spans="1:25" s="46" customFormat="1" ht="13.8" x14ac:dyDescent="0.3">
      <c r="A27" s="64"/>
      <c r="B27" s="99"/>
      <c r="C27" s="99"/>
      <c r="D27" s="99"/>
      <c r="E27" s="99"/>
      <c r="F27" s="99"/>
      <c r="G27" s="99"/>
      <c r="H27" s="99"/>
      <c r="I27" s="99"/>
      <c r="J27" s="99"/>
      <c r="K27" s="64"/>
      <c r="M27" s="79"/>
      <c r="N27" s="79"/>
      <c r="O27" s="79"/>
      <c r="P27" s="79"/>
      <c r="Q27" s="79"/>
      <c r="R27" s="80"/>
      <c r="S27" s="80"/>
      <c r="T27" s="76"/>
      <c r="U27" s="76"/>
      <c r="V27" s="76"/>
      <c r="W27" s="76"/>
      <c r="X27" s="76"/>
      <c r="Y27" s="76"/>
    </row>
    <row r="28" spans="1:25" s="46" customFormat="1" ht="13.8" x14ac:dyDescent="0.3">
      <c r="A28" s="64"/>
      <c r="B28" s="96"/>
      <c r="C28" s="96"/>
      <c r="D28" s="96"/>
      <c r="E28" s="96"/>
      <c r="F28" s="96"/>
      <c r="G28" s="96"/>
      <c r="H28" s="96"/>
      <c r="I28" s="96"/>
      <c r="J28" s="96"/>
      <c r="K28" s="64"/>
      <c r="M28" s="79"/>
      <c r="N28" s="79"/>
      <c r="O28" s="79"/>
      <c r="P28" s="79"/>
      <c r="Q28" s="79"/>
      <c r="R28" s="80"/>
      <c r="S28" s="80"/>
      <c r="T28" s="76"/>
      <c r="U28" s="76"/>
      <c r="V28" s="76"/>
      <c r="W28" s="76"/>
      <c r="X28" s="76"/>
      <c r="Y28" s="76"/>
    </row>
    <row r="29" spans="1:25" s="46" customFormat="1" ht="13.8" x14ac:dyDescent="0.3">
      <c r="A29" s="64"/>
      <c r="B29" s="99" t="s">
        <v>53</v>
      </c>
      <c r="C29" s="99"/>
      <c r="D29" s="99"/>
      <c r="E29" s="99"/>
      <c r="F29" s="99"/>
      <c r="G29" s="99"/>
      <c r="H29" s="99"/>
      <c r="I29" s="99"/>
      <c r="J29" s="99"/>
      <c r="K29" s="64"/>
      <c r="M29" s="79"/>
      <c r="N29" s="79"/>
      <c r="O29" s="79"/>
      <c r="P29" s="79"/>
      <c r="Q29" s="79"/>
      <c r="R29" s="80"/>
      <c r="S29" s="80"/>
      <c r="T29" s="76"/>
      <c r="U29" s="76"/>
      <c r="V29" s="76"/>
      <c r="W29" s="76"/>
      <c r="X29" s="76"/>
      <c r="Y29" s="76"/>
    </row>
    <row r="30" spans="1:25" s="46" customFormat="1" ht="13.8" x14ac:dyDescent="0.3">
      <c r="A30" s="64"/>
      <c r="B30" s="99"/>
      <c r="C30" s="99"/>
      <c r="D30" s="99"/>
      <c r="E30" s="99"/>
      <c r="F30" s="99"/>
      <c r="G30" s="99"/>
      <c r="H30" s="99"/>
      <c r="I30" s="99"/>
      <c r="J30" s="99"/>
      <c r="K30" s="64"/>
      <c r="M30" s="79"/>
      <c r="N30" s="79"/>
      <c r="O30" s="79"/>
      <c r="P30" s="79"/>
      <c r="Q30" s="79"/>
      <c r="R30" s="80"/>
      <c r="S30" s="80"/>
      <c r="T30" s="76"/>
      <c r="U30" s="76"/>
      <c r="V30" s="76"/>
      <c r="W30" s="76"/>
      <c r="X30" s="76"/>
      <c r="Y30" s="76"/>
    </row>
    <row r="31" spans="1:25" s="46" customFormat="1" ht="12.75" customHeight="1" x14ac:dyDescent="0.3">
      <c r="A31" s="64"/>
      <c r="B31" s="99"/>
      <c r="C31" s="99"/>
      <c r="D31" s="99"/>
      <c r="E31" s="99"/>
      <c r="F31" s="99"/>
      <c r="G31" s="99"/>
      <c r="H31" s="99"/>
      <c r="I31" s="99"/>
      <c r="J31" s="99"/>
      <c r="K31" s="64"/>
      <c r="M31" s="79"/>
      <c r="N31" s="79"/>
      <c r="O31" s="79"/>
      <c r="P31" s="79"/>
      <c r="Q31" s="79"/>
      <c r="R31" s="80"/>
      <c r="S31" s="80"/>
      <c r="T31" s="76"/>
      <c r="U31" s="76"/>
      <c r="V31" s="76"/>
      <c r="W31" s="76"/>
      <c r="X31" s="76"/>
      <c r="Y31" s="76"/>
    </row>
    <row r="32" spans="1:25" s="46" customFormat="1" ht="13.8" x14ac:dyDescent="0.3">
      <c r="A32" s="64"/>
      <c r="B32" s="99"/>
      <c r="C32" s="99"/>
      <c r="D32" s="99"/>
      <c r="E32" s="99"/>
      <c r="F32" s="99"/>
      <c r="G32" s="99"/>
      <c r="H32" s="99"/>
      <c r="I32" s="99"/>
      <c r="J32" s="99"/>
      <c r="K32" s="64"/>
      <c r="M32" s="79"/>
      <c r="N32" s="79"/>
      <c r="O32" s="79"/>
      <c r="P32" s="79"/>
      <c r="Q32" s="79"/>
      <c r="R32" s="80"/>
      <c r="S32" s="80"/>
      <c r="T32" s="76"/>
      <c r="U32" s="76"/>
      <c r="V32" s="76"/>
      <c r="W32" s="76"/>
      <c r="X32" s="76"/>
      <c r="Y32" s="76"/>
    </row>
    <row r="33" spans="1:25" s="46" customFormat="1" ht="12.75" customHeight="1" x14ac:dyDescent="0.3">
      <c r="A33" s="64"/>
      <c r="B33" s="99"/>
      <c r="C33" s="99"/>
      <c r="D33" s="99"/>
      <c r="E33" s="99"/>
      <c r="F33" s="99"/>
      <c r="G33" s="99"/>
      <c r="H33" s="99"/>
      <c r="I33" s="99"/>
      <c r="J33" s="99"/>
      <c r="K33" s="64"/>
      <c r="M33" s="79"/>
      <c r="N33" s="79"/>
      <c r="O33" s="79"/>
      <c r="P33" s="79"/>
      <c r="Q33" s="79"/>
      <c r="R33" s="80"/>
      <c r="S33" s="80"/>
      <c r="T33" s="76"/>
      <c r="U33" s="76"/>
      <c r="V33" s="76"/>
      <c r="W33" s="76"/>
      <c r="X33" s="76"/>
      <c r="Y33" s="76"/>
    </row>
    <row r="34" spans="1:25" s="46" customFormat="1" ht="13.8" x14ac:dyDescent="0.3">
      <c r="A34" s="64"/>
      <c r="B34" s="96"/>
      <c r="C34" s="96"/>
      <c r="D34" s="101" t="s">
        <v>43</v>
      </c>
      <c r="E34" s="101"/>
      <c r="F34" s="101"/>
      <c r="G34" s="101"/>
      <c r="H34" s="101"/>
      <c r="I34" s="96"/>
      <c r="J34" s="96"/>
      <c r="K34" s="64"/>
      <c r="M34" s="79"/>
      <c r="N34" s="79"/>
      <c r="O34" s="79"/>
      <c r="P34" s="79"/>
      <c r="Q34" s="79"/>
      <c r="R34" s="80"/>
      <c r="S34" s="83"/>
      <c r="T34" s="76"/>
      <c r="U34" s="76"/>
      <c r="V34" s="76"/>
      <c r="W34" s="76"/>
      <c r="X34" s="76"/>
      <c r="Y34" s="76"/>
    </row>
    <row r="35" spans="1:25" s="46" customFormat="1" ht="13.8" x14ac:dyDescent="0.3">
      <c r="A35" s="64"/>
      <c r="B35" s="64"/>
      <c r="C35" s="64"/>
      <c r="I35" s="64"/>
      <c r="J35" s="64"/>
      <c r="K35" s="64"/>
      <c r="M35" s="79"/>
      <c r="N35" s="79"/>
      <c r="O35" s="79"/>
      <c r="P35" s="79"/>
      <c r="Q35" s="79"/>
      <c r="R35" s="80"/>
      <c r="S35" s="83"/>
      <c r="T35" s="76"/>
      <c r="U35" s="76"/>
      <c r="V35" s="76"/>
      <c r="W35" s="76"/>
      <c r="X35" s="76"/>
      <c r="Y35" s="76"/>
    </row>
    <row r="36" spans="1:25" s="46" customFormat="1" ht="12.75" customHeight="1" x14ac:dyDescent="0.3">
      <c r="A36" s="64"/>
      <c r="B36" s="65" t="s">
        <v>44</v>
      </c>
      <c r="C36" s="64"/>
      <c r="D36" s="64"/>
      <c r="E36" s="64"/>
      <c r="F36" s="97"/>
      <c r="G36" s="64"/>
      <c r="H36" s="64"/>
      <c r="I36" s="64"/>
      <c r="J36" s="64"/>
      <c r="K36" s="64"/>
      <c r="M36" s="79"/>
      <c r="N36" s="79"/>
      <c r="O36" s="79"/>
      <c r="P36" s="79"/>
      <c r="Q36" s="79"/>
      <c r="R36" s="80"/>
      <c r="S36" s="80"/>
      <c r="T36" s="76"/>
      <c r="U36" s="76"/>
      <c r="V36" s="76"/>
      <c r="W36" s="76"/>
      <c r="X36" s="76"/>
      <c r="Y36" s="76"/>
    </row>
    <row r="37" spans="1:25" s="46" customFormat="1" ht="13.8" x14ac:dyDescent="0.3">
      <c r="A37" s="64"/>
      <c r="B37" s="65"/>
      <c r="C37" s="64"/>
      <c r="D37" s="64"/>
      <c r="E37" s="64"/>
      <c r="F37" s="97"/>
      <c r="G37" s="64"/>
      <c r="H37" s="64"/>
      <c r="I37" s="64"/>
      <c r="J37" s="64"/>
      <c r="K37" s="64"/>
      <c r="M37" s="79"/>
      <c r="N37" s="79"/>
      <c r="O37" s="79"/>
      <c r="P37" s="79"/>
      <c r="Q37" s="79"/>
      <c r="R37" s="80"/>
      <c r="S37" s="80"/>
      <c r="T37" s="76"/>
      <c r="U37" s="76"/>
      <c r="V37" s="76"/>
      <c r="W37" s="76"/>
      <c r="X37" s="76"/>
      <c r="Y37" s="76"/>
    </row>
    <row r="38" spans="1:25" s="46" customFormat="1" ht="13.8" x14ac:dyDescent="0.3">
      <c r="A38" s="64"/>
      <c r="B38" s="99" t="s">
        <v>54</v>
      </c>
      <c r="C38" s="99"/>
      <c r="D38" s="99"/>
      <c r="E38" s="99"/>
      <c r="F38" s="99"/>
      <c r="G38" s="99"/>
      <c r="H38" s="99"/>
      <c r="I38" s="99"/>
      <c r="J38" s="99"/>
      <c r="K38" s="64"/>
      <c r="M38" s="79"/>
      <c r="N38" s="79"/>
      <c r="O38" s="79"/>
      <c r="P38" s="79"/>
      <c r="Q38" s="79"/>
      <c r="R38" s="80"/>
      <c r="S38" s="80"/>
      <c r="T38" s="76"/>
      <c r="U38" s="76"/>
      <c r="V38" s="76"/>
      <c r="W38" s="76"/>
      <c r="X38" s="76"/>
      <c r="Y38" s="76"/>
    </row>
    <row r="39" spans="1:25" s="46" customFormat="1" ht="13.8" x14ac:dyDescent="0.3">
      <c r="A39" s="64"/>
      <c r="B39" s="99"/>
      <c r="C39" s="99"/>
      <c r="D39" s="99"/>
      <c r="E39" s="99"/>
      <c r="F39" s="99"/>
      <c r="G39" s="99"/>
      <c r="H39" s="99"/>
      <c r="I39" s="99"/>
      <c r="J39" s="99"/>
      <c r="K39" s="64"/>
      <c r="M39" s="79"/>
      <c r="N39" s="79"/>
      <c r="O39" s="79"/>
      <c r="P39" s="79"/>
      <c r="Q39" s="79"/>
      <c r="R39" s="80"/>
      <c r="S39" s="80"/>
      <c r="T39" s="76"/>
      <c r="U39" s="76"/>
      <c r="V39" s="76"/>
      <c r="W39" s="76"/>
      <c r="X39" s="76"/>
      <c r="Y39" s="76"/>
    </row>
    <row r="40" spans="1:25" s="46" customFormat="1" ht="13.8" x14ac:dyDescent="0.3">
      <c r="A40" s="64"/>
      <c r="B40" s="96"/>
      <c r="C40" s="96"/>
      <c r="D40" s="96"/>
      <c r="E40" s="96"/>
      <c r="F40" s="96"/>
      <c r="G40" s="96"/>
      <c r="H40" s="96"/>
      <c r="I40" s="96"/>
      <c r="J40" s="96"/>
      <c r="K40" s="64"/>
      <c r="M40" s="79"/>
      <c r="N40" s="79"/>
      <c r="O40" s="79"/>
      <c r="P40" s="79"/>
      <c r="Q40" s="79"/>
      <c r="R40" s="80"/>
      <c r="S40" s="80"/>
      <c r="T40" s="76"/>
      <c r="U40" s="76"/>
      <c r="V40" s="76"/>
      <c r="W40" s="76"/>
      <c r="X40" s="76"/>
      <c r="Y40" s="76"/>
    </row>
    <row r="41" spans="1:25" s="46" customFormat="1" ht="13.8" x14ac:dyDescent="0.3">
      <c r="A41" s="64"/>
      <c r="B41" s="99" t="s">
        <v>55</v>
      </c>
      <c r="C41" s="99"/>
      <c r="D41" s="99"/>
      <c r="E41" s="99"/>
      <c r="F41" s="99"/>
      <c r="G41" s="99"/>
      <c r="H41" s="99"/>
      <c r="I41" s="99"/>
      <c r="J41" s="99"/>
      <c r="K41" s="64"/>
      <c r="M41" s="79"/>
      <c r="N41" s="79"/>
      <c r="O41" s="79"/>
      <c r="P41" s="79"/>
      <c r="Q41" s="79"/>
      <c r="R41" s="80"/>
      <c r="S41" s="80"/>
      <c r="T41" s="76"/>
      <c r="U41" s="76"/>
      <c r="V41" s="76"/>
      <c r="W41" s="76"/>
      <c r="X41" s="76"/>
      <c r="Y41" s="76"/>
    </row>
    <row r="42" spans="1:25" s="46" customFormat="1" ht="13.8" x14ac:dyDescent="0.3">
      <c r="A42" s="64"/>
      <c r="B42" s="99"/>
      <c r="C42" s="99"/>
      <c r="D42" s="99"/>
      <c r="E42" s="99"/>
      <c r="F42" s="99"/>
      <c r="G42" s="99"/>
      <c r="H42" s="99"/>
      <c r="I42" s="99"/>
      <c r="J42" s="99"/>
      <c r="K42" s="64"/>
      <c r="M42" s="79"/>
      <c r="N42" s="79"/>
      <c r="O42" s="79"/>
      <c r="P42" s="79"/>
      <c r="Q42" s="79"/>
      <c r="R42" s="80"/>
      <c r="S42" s="80"/>
      <c r="T42" s="76"/>
      <c r="U42" s="76"/>
      <c r="V42" s="76"/>
      <c r="W42" s="76"/>
      <c r="X42" s="76"/>
      <c r="Y42" s="76"/>
    </row>
    <row r="43" spans="1:25" s="46" customFormat="1" ht="13.8" x14ac:dyDescent="0.3">
      <c r="A43" s="64"/>
      <c r="B43" s="99"/>
      <c r="C43" s="99"/>
      <c r="D43" s="99"/>
      <c r="E43" s="99"/>
      <c r="F43" s="99"/>
      <c r="G43" s="99"/>
      <c r="H43" s="99"/>
      <c r="I43" s="99"/>
      <c r="J43" s="99"/>
      <c r="K43" s="64"/>
      <c r="M43" s="79"/>
      <c r="N43" s="79"/>
      <c r="O43" s="79"/>
      <c r="P43" s="79"/>
      <c r="Q43" s="79"/>
      <c r="R43" s="80"/>
      <c r="S43" s="80"/>
      <c r="T43" s="76"/>
      <c r="U43" s="76"/>
      <c r="V43" s="76"/>
      <c r="W43" s="76"/>
      <c r="X43" s="76"/>
      <c r="Y43" s="76"/>
    </row>
    <row r="44" spans="1:25" s="46" customFormat="1" ht="13.8" x14ac:dyDescent="0.3">
      <c r="A44" s="64"/>
      <c r="B44" s="96"/>
      <c r="C44" s="96"/>
      <c r="D44" s="96"/>
      <c r="E44" s="96"/>
      <c r="F44" s="96"/>
      <c r="G44" s="96"/>
      <c r="H44" s="96"/>
      <c r="I44" s="96"/>
      <c r="J44" s="96"/>
      <c r="K44" s="64"/>
      <c r="M44" s="79"/>
      <c r="N44" s="79"/>
      <c r="O44" s="79"/>
      <c r="P44" s="79"/>
      <c r="Q44" s="79"/>
      <c r="R44" s="80"/>
      <c r="S44" s="80"/>
      <c r="T44" s="76"/>
      <c r="U44" s="76"/>
      <c r="V44" s="76"/>
      <c r="W44" s="76"/>
      <c r="X44" s="76"/>
      <c r="Y44" s="76"/>
    </row>
    <row r="45" spans="1:25" s="46" customFormat="1" ht="12.75" customHeight="1" x14ac:dyDescent="0.3">
      <c r="A45" s="64"/>
      <c r="B45" s="99" t="s">
        <v>49</v>
      </c>
      <c r="C45" s="99"/>
      <c r="D45" s="99"/>
      <c r="E45" s="99"/>
      <c r="F45" s="99"/>
      <c r="G45" s="99"/>
      <c r="H45" s="99"/>
      <c r="I45" s="99"/>
      <c r="J45" s="99"/>
      <c r="K45" s="64"/>
      <c r="M45" s="79"/>
      <c r="N45" s="79"/>
      <c r="O45" s="79"/>
      <c r="P45" s="79"/>
      <c r="Q45" s="79"/>
      <c r="R45" s="80"/>
      <c r="S45" s="80"/>
      <c r="T45" s="76"/>
      <c r="U45" s="76"/>
      <c r="V45" s="76"/>
      <c r="W45" s="76"/>
      <c r="X45" s="76"/>
      <c r="Y45" s="76"/>
    </row>
    <row r="46" spans="1:25" s="46" customFormat="1" ht="13.8" x14ac:dyDescent="0.3">
      <c r="A46" s="64"/>
      <c r="B46" s="99"/>
      <c r="C46" s="99"/>
      <c r="D46" s="99"/>
      <c r="E46" s="99"/>
      <c r="F46" s="99"/>
      <c r="G46" s="99"/>
      <c r="H46" s="99"/>
      <c r="I46" s="99"/>
      <c r="J46" s="99"/>
      <c r="K46" s="64"/>
      <c r="M46" s="79"/>
      <c r="N46" s="79"/>
      <c r="O46" s="79"/>
      <c r="P46" s="79"/>
      <c r="Q46" s="79"/>
      <c r="R46" s="80"/>
      <c r="S46" s="80"/>
      <c r="T46" s="76"/>
      <c r="U46" s="76"/>
      <c r="V46" s="76"/>
      <c r="W46" s="76"/>
      <c r="X46" s="76"/>
      <c r="Y46" s="76"/>
    </row>
    <row r="47" spans="1:25" s="46" customFormat="1" ht="13.8" x14ac:dyDescent="0.3">
      <c r="A47" s="64"/>
      <c r="B47" s="99"/>
      <c r="C47" s="99"/>
      <c r="D47" s="99"/>
      <c r="E47" s="99"/>
      <c r="F47" s="99"/>
      <c r="G47" s="99"/>
      <c r="H47" s="99"/>
      <c r="I47" s="99"/>
      <c r="J47" s="99"/>
      <c r="K47" s="64"/>
      <c r="M47" s="79"/>
      <c r="N47" s="79"/>
      <c r="O47" s="79"/>
      <c r="P47" s="79"/>
      <c r="Q47" s="79"/>
      <c r="R47" s="80"/>
      <c r="S47" s="80"/>
      <c r="T47" s="76"/>
      <c r="U47" s="76"/>
      <c r="V47" s="76"/>
      <c r="W47" s="76"/>
      <c r="X47" s="76"/>
      <c r="Y47" s="76"/>
    </row>
    <row r="48" spans="1:25" s="46" customFormat="1" ht="12.75" customHeight="1" x14ac:dyDescent="0.3">
      <c r="A48" s="64"/>
      <c r="B48" s="99"/>
      <c r="C48" s="99"/>
      <c r="D48" s="99"/>
      <c r="E48" s="99"/>
      <c r="F48" s="99"/>
      <c r="G48" s="99"/>
      <c r="H48" s="99"/>
      <c r="I48" s="99"/>
      <c r="J48" s="99"/>
      <c r="K48" s="64"/>
      <c r="M48" s="79"/>
      <c r="N48" s="79"/>
      <c r="O48" s="79"/>
      <c r="P48" s="79"/>
      <c r="Q48" s="79"/>
      <c r="R48" s="80"/>
      <c r="S48" s="80"/>
      <c r="T48" s="76"/>
      <c r="U48" s="76"/>
      <c r="V48" s="76"/>
      <c r="W48" s="76"/>
      <c r="X48" s="76"/>
      <c r="Y48" s="76"/>
    </row>
    <row r="49" spans="1:25" s="46" customFormat="1" ht="13.8" x14ac:dyDescent="0.3">
      <c r="A49" s="64"/>
      <c r="B49" s="64" t="s">
        <v>56</v>
      </c>
      <c r="C49" s="64"/>
      <c r="D49" s="64"/>
      <c r="E49" s="64"/>
      <c r="F49" s="64"/>
      <c r="G49" s="64"/>
      <c r="H49" s="64"/>
      <c r="I49" s="64"/>
      <c r="J49" s="64"/>
      <c r="K49" s="64"/>
      <c r="M49" s="79"/>
      <c r="N49" s="79"/>
      <c r="O49" s="79"/>
      <c r="P49" s="79"/>
      <c r="Q49" s="79"/>
      <c r="R49" s="80"/>
      <c r="S49" s="80"/>
      <c r="T49" s="76"/>
      <c r="U49" s="76"/>
      <c r="V49" s="76"/>
      <c r="W49" s="76"/>
      <c r="X49" s="76"/>
      <c r="Y49" s="76"/>
    </row>
    <row r="50" spans="1:25" s="46" customFormat="1" ht="13.8" x14ac:dyDescent="0.3">
      <c r="A50" s="64"/>
      <c r="B50" s="64"/>
      <c r="C50" s="64"/>
      <c r="D50" s="64"/>
      <c r="F50" s="102" t="s">
        <v>87</v>
      </c>
      <c r="G50" s="97"/>
      <c r="H50" s="64"/>
      <c r="I50" s="64"/>
      <c r="J50" s="64"/>
      <c r="K50" s="64"/>
      <c r="M50" s="79"/>
      <c r="N50" s="79"/>
      <c r="O50" s="79"/>
      <c r="P50" s="79"/>
      <c r="Q50" s="79"/>
      <c r="R50" s="80"/>
      <c r="S50" s="80"/>
      <c r="T50" s="76"/>
      <c r="U50" s="76"/>
      <c r="V50" s="76"/>
      <c r="W50" s="76"/>
      <c r="X50" s="76"/>
      <c r="Y50" s="76"/>
    </row>
    <row r="51" spans="1:25" s="46" customFormat="1" ht="13.8" x14ac:dyDescent="0.3">
      <c r="A51" s="64"/>
      <c r="B51" s="64"/>
      <c r="C51" s="64"/>
      <c r="D51" s="64"/>
      <c r="E51" s="64"/>
      <c r="F51" s="64"/>
      <c r="G51" s="64"/>
      <c r="H51" s="64"/>
      <c r="I51" s="64"/>
      <c r="J51" s="64"/>
      <c r="K51" s="64"/>
      <c r="M51" s="79"/>
      <c r="N51" s="79"/>
      <c r="O51" s="79"/>
      <c r="P51" s="79"/>
      <c r="Q51" s="79"/>
      <c r="R51" s="80"/>
      <c r="S51" s="80"/>
      <c r="T51" s="76"/>
      <c r="U51" s="76"/>
      <c r="V51" s="76"/>
      <c r="W51" s="76"/>
      <c r="X51" s="76"/>
      <c r="Y51" s="76"/>
    </row>
    <row r="52" spans="1:25" s="46" customFormat="1" ht="12.75" customHeight="1" x14ac:dyDescent="0.3">
      <c r="A52" s="64"/>
      <c r="B52" s="65" t="s">
        <v>57</v>
      </c>
      <c r="C52" s="64"/>
      <c r="D52" s="64"/>
      <c r="E52" s="64"/>
      <c r="F52" s="64"/>
      <c r="G52" s="64"/>
      <c r="H52" s="64"/>
      <c r="I52" s="64"/>
      <c r="J52" s="64"/>
      <c r="K52" s="64"/>
      <c r="M52" s="79"/>
      <c r="N52" s="79"/>
      <c r="O52" s="79"/>
      <c r="P52" s="79"/>
      <c r="Q52" s="79"/>
      <c r="R52" s="80"/>
      <c r="S52" s="80"/>
      <c r="T52" s="76"/>
      <c r="U52" s="76"/>
      <c r="V52" s="76"/>
      <c r="W52" s="76"/>
      <c r="X52" s="76"/>
      <c r="Y52" s="76"/>
    </row>
    <row r="53" spans="1:25" s="46" customFormat="1" ht="13.8" x14ac:dyDescent="0.3">
      <c r="A53" s="64"/>
      <c r="B53" s="64"/>
      <c r="C53" s="64"/>
      <c r="D53" s="64"/>
      <c r="E53" s="64"/>
      <c r="F53" s="64"/>
      <c r="G53" s="64"/>
      <c r="H53" s="64"/>
      <c r="I53" s="64"/>
      <c r="J53" s="64"/>
      <c r="K53" s="64"/>
      <c r="M53" s="79"/>
      <c r="N53" s="79"/>
      <c r="O53" s="79"/>
      <c r="P53" s="79"/>
      <c r="Q53" s="79"/>
      <c r="R53" s="80"/>
      <c r="S53" s="80"/>
      <c r="T53" s="76"/>
      <c r="U53" s="76"/>
      <c r="V53" s="76"/>
      <c r="W53" s="76"/>
      <c r="X53" s="76"/>
      <c r="Y53" s="76"/>
    </row>
    <row r="54" spans="1:25" s="46" customFormat="1" ht="13.8" x14ac:dyDescent="0.3">
      <c r="A54" s="64"/>
      <c r="B54" s="100" t="s">
        <v>58</v>
      </c>
      <c r="C54" s="100"/>
      <c r="D54" s="100"/>
      <c r="E54" s="100"/>
      <c r="F54" s="100"/>
      <c r="G54" s="100"/>
      <c r="H54" s="100"/>
      <c r="I54" s="100"/>
      <c r="J54" s="100"/>
      <c r="K54" s="64"/>
      <c r="M54" s="79"/>
      <c r="N54" s="79"/>
      <c r="O54" s="79"/>
      <c r="P54" s="79"/>
      <c r="Q54" s="79"/>
      <c r="R54" s="80"/>
      <c r="S54" s="80"/>
      <c r="T54" s="76"/>
      <c r="U54" s="76"/>
      <c r="V54" s="76"/>
      <c r="W54" s="76"/>
      <c r="X54" s="76"/>
      <c r="Y54" s="76"/>
    </row>
    <row r="55" spans="1:25" s="46" customFormat="1" ht="13.8" x14ac:dyDescent="0.3">
      <c r="A55" s="64"/>
      <c r="B55" s="100"/>
      <c r="C55" s="100"/>
      <c r="D55" s="100"/>
      <c r="E55" s="100"/>
      <c r="F55" s="100"/>
      <c r="G55" s="100"/>
      <c r="H55" s="100"/>
      <c r="I55" s="100"/>
      <c r="J55" s="100"/>
      <c r="K55" s="64"/>
      <c r="M55" s="79"/>
      <c r="N55" s="79"/>
      <c r="O55" s="79"/>
      <c r="P55" s="79"/>
      <c r="Q55" s="79"/>
      <c r="R55" s="80"/>
      <c r="S55" s="80"/>
      <c r="T55" s="76"/>
      <c r="U55" s="76"/>
      <c r="V55" s="76"/>
      <c r="W55" s="76"/>
      <c r="X55" s="76"/>
      <c r="Y55" s="76"/>
    </row>
    <row r="56" spans="1:25" s="46" customFormat="1" ht="13.8" x14ac:dyDescent="0.3">
      <c r="A56" s="64"/>
      <c r="B56" s="100"/>
      <c r="C56" s="100"/>
      <c r="D56" s="100"/>
      <c r="E56" s="100"/>
      <c r="F56" s="100"/>
      <c r="G56" s="100"/>
      <c r="H56" s="100"/>
      <c r="I56" s="100"/>
      <c r="J56" s="100"/>
      <c r="K56" s="64"/>
      <c r="M56" s="79"/>
      <c r="N56" s="79"/>
      <c r="O56"/>
      <c r="P56" s="79"/>
      <c r="Q56" s="79"/>
      <c r="R56" s="80"/>
      <c r="S56" s="80"/>
      <c r="T56" s="76"/>
      <c r="U56" s="76"/>
      <c r="V56" s="76"/>
      <c r="W56" s="76"/>
      <c r="X56" s="76"/>
      <c r="Y56" s="76"/>
    </row>
    <row r="57" spans="1:25" s="46" customFormat="1" ht="13.8" x14ac:dyDescent="0.3">
      <c r="A57" s="64"/>
      <c r="B57" s="64"/>
      <c r="C57" s="64"/>
      <c r="D57" s="64"/>
      <c r="F57" s="97"/>
      <c r="G57" s="64"/>
      <c r="H57" s="64"/>
      <c r="I57" s="64"/>
      <c r="J57" s="64"/>
      <c r="K57" s="64"/>
      <c r="M57" s="79"/>
      <c r="N57" s="79"/>
      <c r="O57" s="79"/>
      <c r="P57" s="79"/>
      <c r="Q57" s="79"/>
      <c r="R57" s="80"/>
      <c r="S57" s="80"/>
      <c r="T57" s="76"/>
      <c r="U57" s="76"/>
      <c r="V57" s="76"/>
      <c r="W57" s="76"/>
      <c r="X57" s="76"/>
      <c r="Y57" s="76"/>
    </row>
    <row r="58" spans="1:25" s="46" customFormat="1" ht="13.8" x14ac:dyDescent="0.3">
      <c r="A58" s="64"/>
      <c r="B58" s="64"/>
      <c r="C58" s="64"/>
      <c r="D58" s="64"/>
      <c r="E58" s="64"/>
      <c r="F58" s="64"/>
      <c r="G58" s="64"/>
      <c r="H58" s="64"/>
      <c r="I58" s="64"/>
      <c r="J58" s="64"/>
      <c r="K58" s="64"/>
      <c r="M58" s="79"/>
      <c r="N58" s="79"/>
      <c r="O58" s="79"/>
      <c r="P58" s="79"/>
      <c r="Q58" s="79"/>
      <c r="R58" s="80"/>
      <c r="S58" s="80"/>
      <c r="T58" s="76"/>
      <c r="U58" s="76"/>
      <c r="V58" s="76"/>
      <c r="W58" s="76"/>
      <c r="X58" s="76"/>
      <c r="Y58" s="76"/>
    </row>
    <row r="59" spans="1:25" s="46" customFormat="1" ht="13.8" x14ac:dyDescent="0.3">
      <c r="K59" s="64"/>
      <c r="M59" s="79"/>
      <c r="N59" s="79"/>
      <c r="O59" s="103"/>
      <c r="P59" s="79"/>
      <c r="Q59" s="79"/>
      <c r="R59" s="80"/>
      <c r="S59" s="80"/>
      <c r="T59" s="76"/>
      <c r="U59" s="76"/>
      <c r="V59" s="76"/>
      <c r="W59" s="76"/>
      <c r="X59" s="76"/>
      <c r="Y59" s="76"/>
    </row>
    <row r="60" spans="1:25" s="46" customFormat="1" ht="13.8" x14ac:dyDescent="0.3">
      <c r="A60" s="64"/>
      <c r="B60" s="64" t="s">
        <v>59</v>
      </c>
      <c r="C60" s="64"/>
      <c r="D60" s="64"/>
      <c r="E60" s="64"/>
      <c r="F60" s="64"/>
      <c r="G60" s="64"/>
      <c r="H60" s="64"/>
      <c r="I60" s="64"/>
      <c r="J60" s="64"/>
      <c r="K60" s="64"/>
      <c r="M60" s="79"/>
      <c r="N60" s="79"/>
      <c r="O60" s="79"/>
      <c r="P60" s="79"/>
      <c r="Q60" s="79"/>
      <c r="R60" s="80"/>
      <c r="S60" s="80"/>
      <c r="T60" s="76"/>
      <c r="U60" s="76"/>
      <c r="V60" s="76"/>
      <c r="W60" s="76"/>
      <c r="X60" s="76"/>
      <c r="Y60" s="76"/>
    </row>
    <row r="61" spans="1:25" s="46" customFormat="1" ht="13.8" x14ac:dyDescent="0.3">
      <c r="A61" s="64"/>
      <c r="C61" s="64"/>
      <c r="D61" s="64"/>
      <c r="F61" s="102" t="s">
        <v>88</v>
      </c>
      <c r="G61" s="95"/>
      <c r="H61" s="64"/>
      <c r="I61" s="64"/>
      <c r="J61" s="64"/>
      <c r="K61" s="64"/>
      <c r="M61" s="79"/>
      <c r="N61" s="79"/>
      <c r="O61" s="79"/>
      <c r="P61" s="79"/>
      <c r="Q61" s="79"/>
      <c r="R61" s="80"/>
      <c r="S61" s="80"/>
      <c r="T61" s="76"/>
      <c r="U61" s="76"/>
      <c r="V61" s="76"/>
      <c r="W61" s="76"/>
      <c r="X61" s="76"/>
      <c r="Y61" s="76"/>
    </row>
    <row r="62" spans="1:25" s="46" customFormat="1" ht="13.8" x14ac:dyDescent="0.3">
      <c r="A62" s="64"/>
      <c r="B62" s="64"/>
      <c r="C62" s="64"/>
      <c r="D62" s="64"/>
      <c r="E62" s="64"/>
      <c r="F62" s="64"/>
      <c r="G62" s="64"/>
      <c r="H62" s="64"/>
      <c r="I62" s="64"/>
      <c r="J62" s="64"/>
      <c r="K62" s="64"/>
      <c r="M62" s="79"/>
      <c r="N62" s="79"/>
      <c r="O62" s="79"/>
      <c r="P62" s="79"/>
      <c r="Q62" s="79"/>
      <c r="R62" s="80"/>
      <c r="S62" s="80"/>
      <c r="T62" s="76"/>
      <c r="U62" s="76"/>
      <c r="V62" s="76"/>
      <c r="W62" s="76"/>
      <c r="X62" s="76"/>
      <c r="Y62" s="7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view="pageBreakPreview" zoomScale="85" zoomScaleNormal="100" zoomScaleSheetLayoutView="85" workbookViewId="0">
      <selection activeCell="A8" sqref="A8:D11"/>
    </sheetView>
  </sheetViews>
  <sheetFormatPr defaultColWidth="9.109375" defaultRowHeight="13.8" x14ac:dyDescent="0.3"/>
  <cols>
    <col min="1" max="11" width="9.109375" style="6" customWidth="1"/>
    <col min="12" max="12" width="4" style="14" customWidth="1"/>
    <col min="13" max="20" width="4" style="15" customWidth="1"/>
    <col min="21" max="16384" width="9.109375" style="6"/>
  </cols>
  <sheetData>
    <row r="1" spans="1:24" s="46" customFormat="1" x14ac:dyDescent="0.3">
      <c r="A1" s="42"/>
      <c r="B1" s="43" t="s">
        <v>9</v>
      </c>
      <c r="C1" s="44" t="s">
        <v>8</v>
      </c>
      <c r="D1" s="42"/>
      <c r="E1" s="42"/>
      <c r="F1" s="43" t="s">
        <v>22</v>
      </c>
      <c r="G1" s="45">
        <f>SUM(M:M)</f>
        <v>1</v>
      </c>
      <c r="H1" s="42"/>
      <c r="I1" s="42"/>
      <c r="J1" s="42"/>
      <c r="K1" s="42"/>
      <c r="M1" s="47" t="s">
        <v>23</v>
      </c>
      <c r="N1" s="47" t="s">
        <v>24</v>
      </c>
      <c r="O1" s="47" t="s">
        <v>25</v>
      </c>
      <c r="P1" s="47" t="s">
        <v>25</v>
      </c>
      <c r="Q1" s="47" t="s">
        <v>25</v>
      </c>
      <c r="R1" s="47" t="s">
        <v>26</v>
      </c>
      <c r="S1" s="66" t="s">
        <v>27</v>
      </c>
      <c r="T1" s="67" t="s">
        <v>28</v>
      </c>
      <c r="W1" s="48" t="s">
        <v>29</v>
      </c>
      <c r="X1" s="49">
        <f>SUM(M:M)</f>
        <v>1</v>
      </c>
    </row>
    <row r="2" spans="1:24" s="46" customFormat="1" x14ac:dyDescent="0.3">
      <c r="A2" s="42"/>
      <c r="B2" s="43" t="s">
        <v>10</v>
      </c>
      <c r="C2" s="44" t="s">
        <v>11</v>
      </c>
      <c r="D2" s="42"/>
      <c r="E2" s="42"/>
      <c r="F2" s="43" t="s">
        <v>12</v>
      </c>
      <c r="G2" s="44" t="s">
        <v>83</v>
      </c>
      <c r="H2" s="42"/>
      <c r="I2" s="42"/>
      <c r="J2" s="42"/>
      <c r="K2" s="42"/>
      <c r="M2" s="50" t="s">
        <v>30</v>
      </c>
      <c r="N2" s="50" t="s">
        <v>30</v>
      </c>
      <c r="O2" s="50" t="s">
        <v>24</v>
      </c>
      <c r="P2" s="50" t="s">
        <v>24</v>
      </c>
      <c r="Q2" s="50" t="s">
        <v>24</v>
      </c>
      <c r="R2" s="50" t="s">
        <v>30</v>
      </c>
      <c r="S2" s="68" t="s">
        <v>30</v>
      </c>
      <c r="T2" s="69"/>
      <c r="W2" s="48" t="s">
        <v>31</v>
      </c>
      <c r="X2" s="49">
        <f>SUM(N:N)</f>
        <v>0</v>
      </c>
    </row>
    <row r="3" spans="1:24" s="46" customFormat="1" x14ac:dyDescent="0.3">
      <c r="A3" s="42"/>
      <c r="B3" s="43" t="s">
        <v>0</v>
      </c>
      <c r="C3" s="51" t="s">
        <v>32</v>
      </c>
      <c r="D3" s="42"/>
      <c r="E3" s="42"/>
      <c r="F3" s="43" t="s">
        <v>1</v>
      </c>
      <c r="G3" s="44" t="s">
        <v>33</v>
      </c>
      <c r="H3" s="42"/>
      <c r="I3" s="42"/>
      <c r="J3" s="42"/>
      <c r="K3" s="42"/>
      <c r="M3" s="50"/>
      <c r="N3" s="50"/>
      <c r="O3" s="50"/>
      <c r="P3" s="50"/>
      <c r="Q3" s="50"/>
      <c r="R3" s="50"/>
      <c r="S3" s="68"/>
      <c r="T3" s="69"/>
      <c r="W3" s="48" t="s">
        <v>34</v>
      </c>
      <c r="X3" s="49">
        <f>SUM(O:O)</f>
        <v>0</v>
      </c>
    </row>
    <row r="4" spans="1:24" s="46" customFormat="1" x14ac:dyDescent="0.3">
      <c r="A4" s="42"/>
      <c r="B4" s="43" t="s">
        <v>35</v>
      </c>
      <c r="C4" s="45"/>
      <c r="D4" s="42"/>
      <c r="E4" s="42"/>
      <c r="F4" s="43" t="s">
        <v>36</v>
      </c>
      <c r="G4" s="44" t="s">
        <v>84</v>
      </c>
      <c r="H4" s="42"/>
      <c r="I4" s="42"/>
      <c r="J4" s="42"/>
      <c r="K4" s="42"/>
      <c r="M4" s="50"/>
      <c r="N4" s="50"/>
      <c r="O4" s="50"/>
      <c r="P4" s="50"/>
      <c r="Q4" s="52"/>
      <c r="R4" s="53"/>
      <c r="S4" s="70"/>
      <c r="T4" s="69"/>
      <c r="W4" s="48" t="s">
        <v>34</v>
      </c>
      <c r="X4" s="49">
        <f>SUM(P:P)</f>
        <v>0</v>
      </c>
    </row>
    <row r="5" spans="1:24" s="46" customFormat="1" x14ac:dyDescent="0.3">
      <c r="A5" s="42"/>
      <c r="B5" s="43" t="s">
        <v>38</v>
      </c>
      <c r="C5" s="45" t="s">
        <v>46</v>
      </c>
      <c r="D5" s="42"/>
      <c r="E5" s="43"/>
      <c r="F5" s="42"/>
      <c r="G5" s="42"/>
      <c r="H5" s="42"/>
      <c r="I5" s="42"/>
      <c r="J5" s="42"/>
      <c r="K5" s="42"/>
      <c r="M5" s="50"/>
      <c r="N5" s="50"/>
      <c r="O5" s="50"/>
      <c r="P5" s="50"/>
      <c r="Q5" s="52"/>
      <c r="R5" s="53"/>
      <c r="S5" s="70"/>
      <c r="T5" s="69"/>
      <c r="W5" s="48" t="s">
        <v>34</v>
      </c>
      <c r="X5" s="49">
        <f>SUM(Q:Q)</f>
        <v>0</v>
      </c>
    </row>
    <row r="6" spans="1:24" s="46" customFormat="1" x14ac:dyDescent="0.3">
      <c r="A6" s="42"/>
      <c r="B6" s="42" t="s">
        <v>13</v>
      </c>
      <c r="C6" s="54"/>
      <c r="D6" s="42"/>
      <c r="E6" s="42"/>
      <c r="F6" s="42"/>
      <c r="G6" s="42"/>
      <c r="H6" s="42"/>
      <c r="I6" s="42"/>
      <c r="J6" s="42"/>
      <c r="K6" s="42"/>
      <c r="M6" s="50"/>
      <c r="N6" s="50"/>
      <c r="O6" s="50"/>
      <c r="P6" s="50"/>
      <c r="Q6" s="52"/>
      <c r="R6" s="53"/>
      <c r="S6" s="70"/>
      <c r="T6" s="69"/>
      <c r="W6" s="48" t="s">
        <v>39</v>
      </c>
      <c r="X6" s="49">
        <f>SUM(R:R)</f>
        <v>0</v>
      </c>
    </row>
    <row r="7" spans="1:24" s="46" customFormat="1" x14ac:dyDescent="0.3">
      <c r="A7" s="42"/>
      <c r="B7" s="42"/>
      <c r="C7" s="42"/>
      <c r="D7" s="42"/>
      <c r="E7" s="42"/>
      <c r="F7" s="42"/>
      <c r="G7" s="42"/>
      <c r="H7" s="42"/>
      <c r="I7" s="42"/>
      <c r="J7" s="42"/>
      <c r="K7" s="42"/>
      <c r="M7" s="50"/>
      <c r="N7" s="50"/>
      <c r="O7" s="50"/>
      <c r="P7" s="50"/>
      <c r="Q7" s="52"/>
      <c r="R7" s="53"/>
      <c r="S7" s="70"/>
      <c r="T7" s="69"/>
      <c r="W7" s="48" t="s">
        <v>40</v>
      </c>
      <c r="X7" s="49">
        <f>SUM(S:S)</f>
        <v>0</v>
      </c>
    </row>
    <row r="8" spans="1:24" s="4" customFormat="1" x14ac:dyDescent="0.3">
      <c r="A8" s="55"/>
      <c r="B8" s="46"/>
      <c r="C8" s="46"/>
      <c r="D8" s="46"/>
      <c r="E8" s="48" t="s">
        <v>9</v>
      </c>
      <c r="F8" s="49" t="str">
        <f>$C$1</f>
        <v>R. Abbott</v>
      </c>
      <c r="G8" s="46"/>
      <c r="H8" s="56"/>
      <c r="I8" s="48" t="s">
        <v>14</v>
      </c>
      <c r="J8" s="57" t="str">
        <f>$G$2</f>
        <v>AA-SM-008-007</v>
      </c>
      <c r="K8" s="58"/>
      <c r="L8" s="59"/>
      <c r="M8" s="50"/>
      <c r="N8" s="50"/>
      <c r="O8" s="50"/>
      <c r="P8" s="50"/>
      <c r="Q8" s="5"/>
      <c r="R8" s="5"/>
      <c r="S8" s="5"/>
      <c r="T8" s="5"/>
    </row>
    <row r="9" spans="1:24" s="4" customFormat="1" x14ac:dyDescent="0.3">
      <c r="A9" s="46"/>
      <c r="B9" s="46"/>
      <c r="C9" s="46"/>
      <c r="D9" s="46"/>
      <c r="E9" s="48" t="s">
        <v>10</v>
      </c>
      <c r="F9" s="56" t="str">
        <f>$C$2</f>
        <v xml:space="preserve"> </v>
      </c>
      <c r="G9" s="46"/>
      <c r="H9" s="56"/>
      <c r="I9" s="48" t="s">
        <v>15</v>
      </c>
      <c r="J9" s="58" t="str">
        <f>$G$3</f>
        <v>IR</v>
      </c>
      <c r="K9" s="58"/>
      <c r="L9" s="59"/>
      <c r="M9" s="50">
        <v>1</v>
      </c>
      <c r="N9" s="50"/>
      <c r="O9" s="50"/>
      <c r="P9" s="50"/>
      <c r="Q9" s="5"/>
      <c r="R9" s="5"/>
      <c r="S9" s="5"/>
      <c r="T9" s="5"/>
    </row>
    <row r="10" spans="1:24" s="4" customFormat="1" x14ac:dyDescent="0.3">
      <c r="A10" s="46"/>
      <c r="B10" s="46"/>
      <c r="C10" s="46"/>
      <c r="D10" s="46"/>
      <c r="E10" s="48" t="s">
        <v>0</v>
      </c>
      <c r="F10" s="56" t="str">
        <f>$C$3</f>
        <v>20/10/2013</v>
      </c>
      <c r="G10" s="46"/>
      <c r="H10" s="56"/>
      <c r="I10" s="48" t="s">
        <v>16</v>
      </c>
      <c r="J10" s="49" t="str">
        <f>L10&amp;" of "&amp;$G$1</f>
        <v>1 of 1</v>
      </c>
      <c r="K10" s="56"/>
      <c r="L10" s="59">
        <f>SUM($M$1:M9)</f>
        <v>1</v>
      </c>
      <c r="M10" s="50"/>
      <c r="N10" s="50"/>
      <c r="O10" s="50"/>
      <c r="P10" s="50"/>
      <c r="Q10" s="5"/>
      <c r="R10" s="5"/>
      <c r="S10" s="5"/>
      <c r="T10" s="5"/>
    </row>
    <row r="11" spans="1:24" s="4" customFormat="1" x14ac:dyDescent="0.3">
      <c r="E11" s="48" t="s">
        <v>41</v>
      </c>
      <c r="F11" s="56" t="str">
        <f>$C$5</f>
        <v>STANDARD SPREADSHEET METHOD</v>
      </c>
      <c r="G11" s="46"/>
      <c r="H11" s="46"/>
      <c r="I11" s="60"/>
      <c r="J11" s="49"/>
      <c r="K11" s="46"/>
      <c r="L11" s="46"/>
      <c r="M11" s="50"/>
      <c r="N11" s="50"/>
      <c r="O11" s="50"/>
      <c r="P11" s="50"/>
      <c r="Q11" s="5"/>
      <c r="R11" s="5"/>
      <c r="S11" s="5"/>
      <c r="T11" s="5"/>
    </row>
    <row r="12" spans="1:24" s="4" customFormat="1" ht="15.6" x14ac:dyDescent="0.3">
      <c r="B12" s="62" t="str">
        <f>$G$4</f>
        <v>CONTACT STRESSES - CYLINDER ON CYLINDER AXES AT RIGHT ANGLES</v>
      </c>
      <c r="I12" s="8"/>
      <c r="J12" s="7"/>
      <c r="M12" s="5"/>
      <c r="N12" s="5"/>
      <c r="O12" s="5"/>
      <c r="P12" s="5"/>
      <c r="Q12" s="5"/>
      <c r="R12" s="5"/>
      <c r="S12" s="5"/>
      <c r="T12" s="5"/>
    </row>
    <row r="13" spans="1:24" ht="13.5" customHeight="1" x14ac:dyDescent="0.3">
      <c r="A13" s="9"/>
      <c r="B13" s="98" t="s">
        <v>62</v>
      </c>
      <c r="C13" s="11"/>
      <c r="D13" s="12"/>
      <c r="E13" s="13"/>
      <c r="F13" s="13"/>
      <c r="G13" s="13"/>
      <c r="H13" s="13"/>
      <c r="I13" s="13"/>
      <c r="J13" s="13"/>
      <c r="K13" s="13"/>
    </row>
    <row r="14" spans="1:24" x14ac:dyDescent="0.3">
      <c r="A14" s="10"/>
      <c r="B14" s="9"/>
      <c r="C14" s="11"/>
      <c r="D14" s="12"/>
      <c r="E14" s="13"/>
      <c r="F14" s="13"/>
      <c r="G14" s="13"/>
      <c r="H14" s="13"/>
      <c r="I14" s="13"/>
      <c r="J14" s="13"/>
      <c r="K14" s="13"/>
    </row>
    <row r="15" spans="1:24" x14ac:dyDescent="0.3">
      <c r="A15" s="16"/>
      <c r="B15" s="17"/>
      <c r="C15" s="18"/>
      <c r="D15" s="19"/>
      <c r="E15" s="16" t="s">
        <v>70</v>
      </c>
      <c r="F15" s="16"/>
      <c r="G15" s="16"/>
      <c r="H15" s="16"/>
      <c r="I15" s="16"/>
      <c r="J15" s="16"/>
      <c r="K15" s="16"/>
    </row>
    <row r="16" spans="1:24" x14ac:dyDescent="0.3">
      <c r="A16" s="20"/>
      <c r="B16" s="21"/>
      <c r="C16" s="13"/>
      <c r="D16" s="13"/>
    </row>
    <row r="17" spans="1:28" x14ac:dyDescent="0.3">
      <c r="A17" s="3"/>
      <c r="B17" s="3"/>
      <c r="C17" s="22"/>
      <c r="D17" s="12"/>
      <c r="E17" s="13"/>
      <c r="F17" s="3" t="s">
        <v>66</v>
      </c>
      <c r="G17" s="24" t="s">
        <v>2</v>
      </c>
      <c r="H17" s="12"/>
      <c r="I17" s="13"/>
      <c r="J17" s="13"/>
      <c r="K17" s="13"/>
    </row>
    <row r="18" spans="1:28" x14ac:dyDescent="0.3">
      <c r="A18" s="13"/>
      <c r="B18" s="3"/>
      <c r="C18" s="22"/>
      <c r="D18" s="12"/>
      <c r="E18" s="13"/>
      <c r="F18" s="3" t="s">
        <v>17</v>
      </c>
      <c r="G18" s="29">
        <v>28600000</v>
      </c>
      <c r="H18" s="12" t="s">
        <v>5</v>
      </c>
      <c r="I18" s="13" t="s">
        <v>7</v>
      </c>
      <c r="J18" s="13"/>
      <c r="K18" s="13"/>
    </row>
    <row r="19" spans="1:28" x14ac:dyDescent="0.3">
      <c r="A19" s="13"/>
      <c r="B19" s="3"/>
      <c r="C19" s="22"/>
      <c r="D19" s="12"/>
      <c r="E19" s="13"/>
      <c r="F19" s="3" t="s">
        <v>18</v>
      </c>
      <c r="G19" s="32">
        <v>0.25</v>
      </c>
      <c r="H19" s="12"/>
      <c r="I19" s="13" t="s">
        <v>4</v>
      </c>
      <c r="J19" s="13"/>
      <c r="K19" s="13"/>
      <c r="W19" s="71"/>
      <c r="X19" s="71" t="s">
        <v>71</v>
      </c>
      <c r="Y19" s="71" t="s">
        <v>72</v>
      </c>
      <c r="Z19" s="71" t="s">
        <v>73</v>
      </c>
    </row>
    <row r="20" spans="1:28" x14ac:dyDescent="0.3">
      <c r="A20" s="13"/>
      <c r="B20" s="3"/>
      <c r="C20" s="22"/>
      <c r="D20" s="12"/>
      <c r="E20" s="13"/>
      <c r="F20" s="3" t="s">
        <v>64</v>
      </c>
      <c r="G20" s="88">
        <v>1</v>
      </c>
      <c r="H20" s="13" t="s">
        <v>6</v>
      </c>
      <c r="I20" s="13"/>
      <c r="J20" s="13"/>
      <c r="K20" s="13"/>
      <c r="W20" s="71"/>
      <c r="X20" s="71"/>
      <c r="Y20" s="71"/>
      <c r="Z20" s="71"/>
    </row>
    <row r="21" spans="1:28" x14ac:dyDescent="0.3">
      <c r="A21" s="13"/>
      <c r="B21" s="3"/>
      <c r="C21" s="22"/>
      <c r="D21" s="12"/>
      <c r="E21" s="13"/>
      <c r="W21" s="92">
        <v>1</v>
      </c>
      <c r="X21" s="71">
        <v>0.90800000000000003</v>
      </c>
      <c r="Y21" s="71">
        <v>1</v>
      </c>
      <c r="Z21" s="71">
        <v>2.08</v>
      </c>
    </row>
    <row r="22" spans="1:28" x14ac:dyDescent="0.3">
      <c r="A22" s="13"/>
      <c r="B22" s="3"/>
      <c r="C22" s="22"/>
      <c r="D22" s="12"/>
      <c r="E22" s="13"/>
      <c r="F22" s="3" t="s">
        <v>67</v>
      </c>
      <c r="G22" s="24" t="s">
        <v>2</v>
      </c>
      <c r="H22" s="12"/>
      <c r="I22" s="13"/>
      <c r="J22" s="13"/>
      <c r="K22" s="13"/>
      <c r="W22" s="92">
        <v>1.5</v>
      </c>
      <c r="X22" s="71">
        <v>1.0449999999999999</v>
      </c>
      <c r="Y22" s="71">
        <v>0.76500000000000001</v>
      </c>
      <c r="Z22" s="71">
        <v>2.06</v>
      </c>
    </row>
    <row r="23" spans="1:28" x14ac:dyDescent="0.3">
      <c r="A23" s="13"/>
      <c r="B23" s="3"/>
      <c r="C23" s="22"/>
      <c r="D23" s="12"/>
      <c r="E23" s="13"/>
      <c r="F23" s="3" t="s">
        <v>19</v>
      </c>
      <c r="G23" s="29">
        <v>28600000</v>
      </c>
      <c r="H23" s="12" t="s">
        <v>5</v>
      </c>
      <c r="I23" s="13" t="s">
        <v>21</v>
      </c>
      <c r="J23" s="13"/>
      <c r="K23" s="13"/>
      <c r="W23" s="92">
        <v>2</v>
      </c>
      <c r="X23" s="71">
        <v>1.1579999999999999</v>
      </c>
      <c r="Y23" s="71">
        <v>0.63200000000000001</v>
      </c>
      <c r="Z23" s="71">
        <v>2.0249999999999999</v>
      </c>
    </row>
    <row r="24" spans="1:28" x14ac:dyDescent="0.3">
      <c r="A24" s="13"/>
      <c r="B24" s="3"/>
      <c r="C24" s="22"/>
      <c r="D24" s="12"/>
      <c r="E24" s="13"/>
      <c r="F24" s="3" t="s">
        <v>20</v>
      </c>
      <c r="G24" s="30">
        <v>0.25</v>
      </c>
      <c r="H24" s="12"/>
      <c r="I24" s="13" t="s">
        <v>4</v>
      </c>
      <c r="J24" s="13"/>
      <c r="K24" s="13"/>
      <c r="W24" s="92">
        <v>3</v>
      </c>
      <c r="X24" s="71">
        <v>1.35</v>
      </c>
      <c r="Y24" s="71">
        <v>0.48199999999999998</v>
      </c>
      <c r="Z24" s="71">
        <v>1.95</v>
      </c>
    </row>
    <row r="25" spans="1:28" x14ac:dyDescent="0.3">
      <c r="A25" s="13"/>
      <c r="B25" s="3"/>
      <c r="C25" s="22"/>
      <c r="D25" s="12"/>
      <c r="E25" s="13"/>
      <c r="F25" s="3" t="s">
        <v>65</v>
      </c>
      <c r="G25" s="30">
        <v>0.5</v>
      </c>
      <c r="H25" s="13" t="s">
        <v>6</v>
      </c>
      <c r="I25" s="12" t="s">
        <v>3</v>
      </c>
      <c r="J25" s="13"/>
      <c r="K25" s="13"/>
      <c r="W25" s="92">
        <v>4</v>
      </c>
      <c r="X25" s="71">
        <v>1.5049999999999999</v>
      </c>
      <c r="Y25" s="71">
        <v>0.4</v>
      </c>
      <c r="Z25" s="71">
        <v>1.875</v>
      </c>
    </row>
    <row r="26" spans="1:28" x14ac:dyDescent="0.3">
      <c r="A26" s="13"/>
      <c r="B26" s="3"/>
      <c r="C26" s="22"/>
      <c r="D26" s="12"/>
      <c r="E26" s="13"/>
      <c r="F26" s="3"/>
      <c r="G26" s="30"/>
      <c r="H26" s="12"/>
      <c r="I26" s="13"/>
      <c r="J26" s="13"/>
      <c r="K26" s="13"/>
      <c r="W26" s="92">
        <v>6</v>
      </c>
      <c r="X26" s="71">
        <v>1.7669999999999999</v>
      </c>
      <c r="Y26" s="71">
        <v>0.308</v>
      </c>
      <c r="Z26" s="71">
        <v>1.77</v>
      </c>
    </row>
    <row r="27" spans="1:28" x14ac:dyDescent="0.3">
      <c r="A27" s="13"/>
      <c r="B27" s="3"/>
      <c r="C27" s="22"/>
      <c r="D27" s="12"/>
      <c r="E27" s="13"/>
      <c r="F27" s="25" t="s">
        <v>60</v>
      </c>
      <c r="K27" s="13"/>
      <c r="W27" s="92">
        <v>10</v>
      </c>
      <c r="X27" s="71">
        <v>2.1749999999999998</v>
      </c>
      <c r="Y27" s="71">
        <v>0.221</v>
      </c>
      <c r="Z27" s="71">
        <v>1.613</v>
      </c>
    </row>
    <row r="28" spans="1:28" x14ac:dyDescent="0.3">
      <c r="A28" s="13"/>
      <c r="B28" s="3"/>
      <c r="C28" s="22"/>
      <c r="D28" s="12"/>
      <c r="E28" s="13"/>
      <c r="F28" s="3" t="s">
        <v>81</v>
      </c>
      <c r="G28" s="28">
        <v>1000</v>
      </c>
      <c r="H28" s="12" t="s">
        <v>68</v>
      </c>
      <c r="I28" s="13" t="s">
        <v>69</v>
      </c>
      <c r="J28" s="13"/>
      <c r="K28" s="13"/>
      <c r="W28" s="93"/>
    </row>
    <row r="30" spans="1:28" x14ac:dyDescent="0.3">
      <c r="B30" s="25" t="s">
        <v>74</v>
      </c>
      <c r="C30" s="6">
        <f>G20/G25</f>
        <v>2</v>
      </c>
      <c r="E30" s="25" t="s">
        <v>75</v>
      </c>
      <c r="F30" s="90">
        <f xml:space="preserve"> 0.8963*C30^0.3798</f>
        <v>1.1662310198770411</v>
      </c>
      <c r="U30" s="23"/>
    </row>
    <row r="31" spans="1:28" x14ac:dyDescent="0.3">
      <c r="A31" s="13"/>
      <c r="B31" s="3"/>
      <c r="C31" s="31"/>
      <c r="D31" s="12"/>
      <c r="E31" s="3" t="s">
        <v>76</v>
      </c>
      <c r="F31" s="91">
        <f xml:space="preserve"> 0.9965*C30^-0.656</f>
        <v>0.63241421895936789</v>
      </c>
      <c r="X31" s="3"/>
      <c r="Y31" s="24"/>
      <c r="Z31" s="12"/>
      <c r="AA31" s="13"/>
      <c r="AB31" s="13"/>
    </row>
    <row r="32" spans="1:28" x14ac:dyDescent="0.3">
      <c r="A32" s="13"/>
      <c r="B32" s="3"/>
      <c r="D32" s="33"/>
      <c r="E32" s="3" t="s">
        <v>77</v>
      </c>
      <c r="F32" s="91">
        <f xml:space="preserve"> 0.0027*C30^2 - 0.0834*C30 + 2.1721</f>
        <v>2.0160999999999998</v>
      </c>
      <c r="U32" s="26"/>
      <c r="V32" s="27"/>
      <c r="X32" s="3"/>
      <c r="Y32" s="29"/>
      <c r="Z32" s="12"/>
      <c r="AA32" s="13"/>
      <c r="AB32" s="13"/>
    </row>
    <row r="33" spans="1:28" x14ac:dyDescent="0.3">
      <c r="A33" s="13"/>
      <c r="U33" s="29"/>
      <c r="V33" s="27"/>
      <c r="X33" s="3"/>
      <c r="Y33" s="31"/>
      <c r="Z33" s="12"/>
      <c r="AA33" s="13"/>
      <c r="AB33" s="13"/>
    </row>
    <row r="34" spans="1:28" x14ac:dyDescent="0.3">
      <c r="A34" s="13"/>
      <c r="B34" s="84" t="s">
        <v>78</v>
      </c>
      <c r="U34" s="31"/>
      <c r="V34" s="27"/>
    </row>
    <row r="35" spans="1:28" x14ac:dyDescent="0.3">
      <c r="A35" s="13"/>
      <c r="J35" s="13"/>
      <c r="K35" s="13"/>
      <c r="U35" s="31"/>
      <c r="V35" s="27"/>
      <c r="X35" s="3"/>
      <c r="Y35" s="24"/>
      <c r="Z35" s="12"/>
      <c r="AA35" s="13"/>
      <c r="AB35" s="13"/>
    </row>
    <row r="36" spans="1:28" x14ac:dyDescent="0.3">
      <c r="J36" s="13"/>
      <c r="K36" s="13"/>
      <c r="U36" s="31"/>
      <c r="V36" s="27"/>
      <c r="X36" s="3"/>
      <c r="Y36" s="28"/>
      <c r="Z36" s="12"/>
      <c r="AA36" s="13"/>
      <c r="AB36" s="13"/>
    </row>
    <row r="37" spans="1:28" x14ac:dyDescent="0.3">
      <c r="A37" s="13"/>
      <c r="U37" s="29"/>
      <c r="V37" s="27"/>
      <c r="X37" s="3"/>
      <c r="Y37" s="30"/>
      <c r="Z37" s="12"/>
      <c r="AA37" s="13"/>
      <c r="AB37" s="13"/>
    </row>
    <row r="38" spans="1:28" x14ac:dyDescent="0.3">
      <c r="A38" s="13"/>
      <c r="C38" s="22"/>
      <c r="D38" s="12"/>
      <c r="H38" s="13"/>
      <c r="I38" s="13"/>
      <c r="U38" s="31"/>
      <c r="V38" s="27"/>
      <c r="X38" s="3"/>
      <c r="Y38" s="30"/>
      <c r="Z38" s="13"/>
      <c r="AA38" s="12"/>
      <c r="AB38" s="13"/>
    </row>
    <row r="39" spans="1:28" x14ac:dyDescent="0.3">
      <c r="A39" s="13"/>
      <c r="E39" s="13"/>
      <c r="F39" s="13"/>
      <c r="G39" s="13"/>
      <c r="H39" s="13"/>
      <c r="I39" s="13"/>
      <c r="U39" s="25"/>
      <c r="V39" s="27"/>
      <c r="X39" s="3"/>
      <c r="Y39" s="30"/>
      <c r="Z39" s="12"/>
      <c r="AA39" s="13"/>
      <c r="AB39" s="13"/>
    </row>
    <row r="40" spans="1:28" x14ac:dyDescent="0.3">
      <c r="F40" s="13"/>
      <c r="U40" s="32"/>
      <c r="X40" s="3"/>
      <c r="Y40" s="3"/>
      <c r="Z40" s="12"/>
      <c r="AA40" s="13"/>
      <c r="AB40" s="13"/>
    </row>
    <row r="41" spans="1:28" x14ac:dyDescent="0.3">
      <c r="A41" s="13"/>
      <c r="B41" s="3" t="s">
        <v>79</v>
      </c>
      <c r="C41" s="6" t="str">
        <f ca="1">[1]!xlv(C43)</f>
        <v>K₁ × (P × D₁ × D₂ / (D₁ + D₂) × ((1 - ν₁²) / E₁ + (1 - ν₂²) / E₂))⁽¹′³⁾</v>
      </c>
      <c r="D41" s="12"/>
      <c r="J41" s="13"/>
      <c r="K41" s="13"/>
      <c r="U41" s="32"/>
      <c r="V41" s="27"/>
      <c r="X41" s="3"/>
      <c r="Y41" s="28"/>
      <c r="Z41" s="12"/>
      <c r="AA41" s="13"/>
      <c r="AB41" s="13"/>
    </row>
    <row r="42" spans="1:28" x14ac:dyDescent="0.3">
      <c r="A42" s="13"/>
      <c r="B42" s="25" t="s">
        <v>45</v>
      </c>
      <c r="C42" s="13" t="str">
        <f>[1]!xln(C43)</f>
        <v>1.17 × (1000 × 1 × 0.5 / (1 + 0.5) × ((1 - 0.25²) / (2.86E+07) + (1 - 0.25²) / (2.86E+07)))⁽¹′³⁾</v>
      </c>
      <c r="K42" s="13"/>
      <c r="U42" s="25"/>
      <c r="V42" s="27"/>
      <c r="X42" s="3"/>
      <c r="Y42" s="31"/>
      <c r="Z42" s="12"/>
      <c r="AA42" s="13"/>
      <c r="AB42" s="13"/>
    </row>
    <row r="43" spans="1:28" x14ac:dyDescent="0.3">
      <c r="B43" s="3" t="s">
        <v>79</v>
      </c>
      <c r="C43" s="85">
        <f>F30*(G28*G20*G25/(G20+G25)*((1-G19^2)/G18+(1-G24^2)/G23))^(1/3)</f>
        <v>3.2605378807424958E-2</v>
      </c>
      <c r="D43" s="6" t="s">
        <v>6</v>
      </c>
      <c r="U43" s="31"/>
      <c r="V43" s="27"/>
      <c r="X43" s="3"/>
      <c r="Z43" s="33"/>
      <c r="AA43" s="13"/>
      <c r="AB43" s="13"/>
    </row>
    <row r="44" spans="1:28" x14ac:dyDescent="0.3">
      <c r="A44" s="13"/>
      <c r="K44" s="13"/>
      <c r="X44" s="25"/>
      <c r="Y44" s="13"/>
    </row>
    <row r="45" spans="1:28" x14ac:dyDescent="0.3">
      <c r="A45" s="13"/>
      <c r="B45" s="3" t="s">
        <v>80</v>
      </c>
      <c r="C45" s="6" t="str">
        <f ca="1">[1]!xlv(C47)</f>
        <v>K₂ × a</v>
      </c>
      <c r="D45" s="12"/>
      <c r="K45" s="13"/>
      <c r="U45" s="25"/>
      <c r="V45" s="27"/>
      <c r="X45" s="3"/>
      <c r="Y45" s="35"/>
      <c r="Z45" s="12"/>
      <c r="AA45" s="13"/>
    </row>
    <row r="46" spans="1:28" x14ac:dyDescent="0.3">
      <c r="B46" s="25" t="s">
        <v>45</v>
      </c>
      <c r="C46" s="13" t="str">
        <f>[1]!xln(C47)</f>
        <v>0.632 × 0.0326</v>
      </c>
      <c r="U46" s="34"/>
      <c r="V46" s="27"/>
    </row>
    <row r="47" spans="1:28" x14ac:dyDescent="0.3">
      <c r="B47" s="3" t="s">
        <v>80</v>
      </c>
      <c r="C47" s="85">
        <f>F31*C43</f>
        <v>2.0620105172371981E-2</v>
      </c>
      <c r="D47" s="6" t="s">
        <v>6</v>
      </c>
      <c r="U47" s="25"/>
      <c r="V47" s="27"/>
      <c r="X47" s="37"/>
      <c r="Y47" s="38"/>
      <c r="Z47" s="12"/>
      <c r="AA47" s="13"/>
      <c r="AB47" s="13"/>
    </row>
    <row r="48" spans="1:28" x14ac:dyDescent="0.3">
      <c r="U48" s="36"/>
      <c r="V48" s="27"/>
      <c r="X48" s="3"/>
      <c r="Y48" s="3"/>
      <c r="Z48" s="12"/>
      <c r="AA48" s="13"/>
      <c r="AB48" s="13"/>
    </row>
    <row r="49" spans="1:28" x14ac:dyDescent="0.3">
      <c r="A49" s="13"/>
      <c r="B49" s="86" t="s">
        <v>82</v>
      </c>
      <c r="J49" s="13"/>
      <c r="K49" s="13"/>
      <c r="U49" s="25"/>
      <c r="V49" s="27"/>
      <c r="X49" s="3"/>
      <c r="Y49" s="39"/>
      <c r="AB49" s="13"/>
    </row>
    <row r="50" spans="1:28" ht="15" x14ac:dyDescent="0.35">
      <c r="A50" s="13"/>
      <c r="B50" s="3" t="s">
        <v>61</v>
      </c>
      <c r="C50" s="6" t="str">
        <f ca="1">[1]!xlv(C52)</f>
        <v>K₃ × (P² / (E₁ / (1 - ν₁²) + E₂ / (1 - ν₂²))² × (D₁ + D₂) / D₁ × D₂)⁽¹′³⁾</v>
      </c>
      <c r="D50" s="12"/>
      <c r="K50" s="13"/>
      <c r="U50" s="25"/>
      <c r="V50" s="27"/>
      <c r="X50" s="3"/>
      <c r="Y50" s="3"/>
      <c r="Z50" s="12"/>
      <c r="AB50" s="13"/>
    </row>
    <row r="51" spans="1:28" x14ac:dyDescent="0.3">
      <c r="A51" s="13"/>
      <c r="B51" s="25" t="s">
        <v>45</v>
      </c>
      <c r="C51" s="13" t="str">
        <f>[1]!xln(C52)</f>
        <v>2.02 × (1000² / ((2.86E+07) / (1 - 0.25²) + (2.86E+07) / (1 - 0.25²))² × (1 + 0.5) / 1 × 0.5)⁽¹′³⁾</v>
      </c>
      <c r="H51" s="13"/>
      <c r="I51" s="13"/>
      <c r="J51" s="13"/>
      <c r="K51" s="13"/>
      <c r="U51" s="40"/>
      <c r="V51" s="27"/>
      <c r="X51" s="3"/>
      <c r="Y51" s="39"/>
      <c r="AB51" s="13"/>
    </row>
    <row r="52" spans="1:28" ht="15" x14ac:dyDescent="0.35">
      <c r="A52" s="13"/>
      <c r="B52" s="3" t="s">
        <v>61</v>
      </c>
      <c r="C52" s="89">
        <f>F32*(G28^2/(G18/(1-G19^2)+G23/(1-G24^2))^2*(G20+G25)/G20*G25)^(1/3)</f>
        <v>1.1819052337941932E-3</v>
      </c>
      <c r="D52" s="6" t="s">
        <v>6</v>
      </c>
      <c r="H52" s="13"/>
      <c r="I52" s="13"/>
      <c r="J52" s="13"/>
      <c r="K52" s="13"/>
      <c r="U52" s="25"/>
      <c r="V52" s="27"/>
      <c r="X52" s="25"/>
      <c r="Y52" s="13"/>
    </row>
    <row r="53" spans="1:28" x14ac:dyDescent="0.3">
      <c r="U53" s="40"/>
      <c r="V53" s="27"/>
      <c r="X53" s="3"/>
      <c r="Y53" s="41"/>
      <c r="Z53" s="27"/>
      <c r="AA53" s="13"/>
    </row>
    <row r="54" spans="1:28" x14ac:dyDescent="0.3">
      <c r="A54" s="16"/>
      <c r="B54" s="86" t="s">
        <v>63</v>
      </c>
      <c r="H54" s="13"/>
      <c r="I54" s="13"/>
      <c r="J54" s="13"/>
      <c r="K54" s="16"/>
      <c r="X54" s="3"/>
      <c r="Y54" s="3"/>
      <c r="Z54" s="12"/>
      <c r="AB54" s="13"/>
    </row>
    <row r="55" spans="1:28" ht="15" x14ac:dyDescent="0.35">
      <c r="A55" s="16"/>
      <c r="B55" s="3" t="s">
        <v>61</v>
      </c>
      <c r="C55" s="6" t="str">
        <f ca="1">[1]!xlv(C57)</f>
        <v>1.5 × P / (π × a × b)</v>
      </c>
      <c r="D55" s="12"/>
      <c r="H55" s="13"/>
      <c r="I55" s="13"/>
      <c r="J55" s="13"/>
      <c r="K55" s="16"/>
      <c r="X55" s="3"/>
      <c r="Y55" s="13"/>
      <c r="AA55" s="39"/>
      <c r="AB55" s="13"/>
    </row>
    <row r="56" spans="1:28" x14ac:dyDescent="0.3">
      <c r="A56" s="16"/>
      <c r="B56" s="25" t="s">
        <v>45</v>
      </c>
      <c r="C56" s="13" t="str">
        <f>[1]!xln(C57)</f>
        <v>1.5 × 1000 / (π × 0.0326 × 0.0206)</v>
      </c>
      <c r="G56" s="13"/>
      <c r="H56" s="13"/>
      <c r="I56" s="13"/>
      <c r="J56" s="16"/>
      <c r="K56" s="16"/>
      <c r="X56" s="3"/>
      <c r="Y56" s="41"/>
      <c r="Z56" s="27"/>
      <c r="AA56" s="13"/>
      <c r="AB56" s="13"/>
    </row>
    <row r="57" spans="1:28" ht="15" x14ac:dyDescent="0.35">
      <c r="A57" s="16"/>
      <c r="B57" s="3" t="s">
        <v>61</v>
      </c>
      <c r="C57" s="87">
        <f>1.5*G28/(PI()*C43*C47)</f>
        <v>710168.26313516183</v>
      </c>
      <c r="D57" s="6" t="s">
        <v>5</v>
      </c>
      <c r="G57" s="13"/>
      <c r="H57" s="16"/>
      <c r="I57" s="16"/>
      <c r="J57" s="16"/>
      <c r="K57" s="16"/>
      <c r="X57" s="17"/>
      <c r="Y57" s="18"/>
      <c r="Z57" s="19"/>
      <c r="AA57" s="13"/>
      <c r="AB57" s="16"/>
    </row>
    <row r="58" spans="1:28" x14ac:dyDescent="0.3">
      <c r="A58" s="16"/>
      <c r="B58" s="71"/>
      <c r="C58" s="72"/>
      <c r="D58" s="16"/>
      <c r="E58" s="16"/>
      <c r="F58" s="16"/>
      <c r="G58" s="72"/>
      <c r="H58" s="16"/>
      <c r="I58" s="16"/>
      <c r="J58" s="16"/>
      <c r="K58" s="16"/>
    </row>
    <row r="59" spans="1:28" x14ac:dyDescent="0.3">
      <c r="A59" s="16"/>
      <c r="B59" s="23"/>
      <c r="C59" s="72"/>
      <c r="D59" s="73"/>
      <c r="E59" s="73"/>
      <c r="F59" s="74" t="s">
        <v>47</v>
      </c>
      <c r="G59" s="72"/>
      <c r="H59" s="73"/>
      <c r="I59" s="73"/>
      <c r="J59" s="73"/>
      <c r="K59" s="16"/>
    </row>
    <row r="60" spans="1:28" x14ac:dyDescent="0.3">
      <c r="A60" s="16"/>
      <c r="B60" s="73"/>
      <c r="C60" s="73"/>
      <c r="D60" s="73"/>
      <c r="E60" s="73"/>
      <c r="F60" s="94" t="s">
        <v>85</v>
      </c>
      <c r="G60" s="73"/>
      <c r="H60" s="73"/>
      <c r="I60" s="73"/>
      <c r="J60" s="73"/>
      <c r="K60" s="16"/>
    </row>
    <row r="62" spans="1:28" x14ac:dyDescent="0.3">
      <c r="A62" s="14"/>
      <c r="B62" s="14"/>
      <c r="C62" s="14"/>
      <c r="D62" s="14"/>
      <c r="E62" s="14"/>
      <c r="F62" s="14"/>
      <c r="G62" s="14"/>
      <c r="H62" s="14"/>
      <c r="I62" s="14"/>
      <c r="J62" s="14"/>
      <c r="K62" s="14"/>
    </row>
    <row r="63" spans="1:28" x14ac:dyDescent="0.3">
      <c r="A63" s="14"/>
      <c r="B63" s="14"/>
      <c r="C63" s="14"/>
      <c r="D63" s="14"/>
      <c r="E63" s="14"/>
      <c r="F63" s="14"/>
      <c r="G63" s="14"/>
      <c r="H63" s="14"/>
      <c r="I63" s="14"/>
      <c r="J63" s="14"/>
      <c r="K63" s="14"/>
    </row>
    <row r="64" spans="1:28" x14ac:dyDescent="0.3">
      <c r="A64" s="14"/>
      <c r="B64" s="14"/>
      <c r="C64" s="14"/>
      <c r="D64" s="14"/>
      <c r="E64" s="14"/>
      <c r="F64" s="14"/>
      <c r="G64" s="14"/>
      <c r="H64" s="14"/>
      <c r="I64" s="14"/>
      <c r="J64" s="14"/>
      <c r="K64" s="14"/>
    </row>
    <row r="65" spans="1:11" x14ac:dyDescent="0.3">
      <c r="A65" s="14"/>
      <c r="B65" s="14"/>
      <c r="C65" s="14"/>
      <c r="D65" s="14"/>
      <c r="E65" s="14"/>
      <c r="F65" s="14"/>
      <c r="G65" s="14"/>
      <c r="H65" s="14"/>
      <c r="I65" s="14"/>
      <c r="J65" s="14"/>
      <c r="K65" s="14"/>
    </row>
    <row r="66" spans="1:11" x14ac:dyDescent="0.3">
      <c r="A66" s="14"/>
      <c r="B66" s="14"/>
      <c r="C66" s="14"/>
      <c r="D66" s="14"/>
      <c r="E66" s="14"/>
      <c r="F66" s="14"/>
      <c r="G66" s="14"/>
      <c r="H66" s="14"/>
      <c r="I66" s="14"/>
      <c r="J66" s="14"/>
      <c r="K66" s="14"/>
    </row>
  </sheetData>
  <hyperlinks>
    <hyperlink ref="F60"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2016-03-02T18:29:37Z</dcterms:modified>
  <cp:category>Engineering Spreadsheets;Analysis;AA-SM</cp:category>
  <cp:contentStatus>Released</cp:contentStatus>
</cp:coreProperties>
</file>