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36" yWindow="-12" windowWidth="15456" windowHeight="9792" firstSheet="1" activeTab="1"/>
  </bookViews>
  <sheets>
    <sheet name="~#temp" sheetId="4" state="hidden" r:id="rId1"/>
    <sheet name="READ ME" sheetId="8" r:id="rId2"/>
    <sheet name="Imperial Units" sheetId="6" r:id="rId3"/>
  </sheets>
  <externalReferences>
    <externalReference r:id="rId4"/>
  </externalReferences>
  <definedNames>
    <definedName name="CAR523.301_a" localSheetId="2" hidden="1">#REF!</definedName>
    <definedName name="CAR523.301_a" hidden="1">#REF!</definedName>
    <definedName name="CAR523.301_b" localSheetId="2" hidden="1">#REF!</definedName>
    <definedName name="CAR523.301_b" hidden="1">#REF!</definedName>
    <definedName name="CAR523.301_c" localSheetId="2" hidden="1">#REF!</definedName>
    <definedName name="CAR523.301_c" hidden="1">#REF!</definedName>
    <definedName name="CAR523.301_d" localSheetId="2" hidden="1">#REF!</definedName>
    <definedName name="CAR523.301_d" hidden="1">#REF!</definedName>
    <definedName name="CAR523.301_Loads" localSheetId="2" hidden="1">#REF!</definedName>
    <definedName name="CAR523.301_Loads" hidden="1">#REF!</definedName>
    <definedName name="CAR523.302_Canard_or_Tandem_Wing_Configurations" localSheetId="2" hidden="1">#REF!</definedName>
    <definedName name="CAR523.302_Canard_or_Tandem_Wing_Configurations" hidden="1">#REF!</definedName>
    <definedName name="CAR523.303_Factor_of_safety." localSheetId="2" hidden="1">#REF!</definedName>
    <definedName name="CAR523.303_Factor_of_safety." hidden="1">#REF!</definedName>
    <definedName name="CAR523.305_a" localSheetId="2" hidden="1">#REF!</definedName>
    <definedName name="CAR523.305_a" hidden="1">#REF!</definedName>
    <definedName name="CAR523.305_b" localSheetId="2" hidden="1">#REF!</definedName>
    <definedName name="CAR523.305_b" hidden="1">#REF!</definedName>
    <definedName name="CAR523.305_Strength_and_deformation." localSheetId="2" hidden="1">#REF!</definedName>
    <definedName name="CAR523.305_Strength_and_deformation." hidden="1">#REF!</definedName>
    <definedName name="CAR523.307_a" localSheetId="2" hidden="1">#REF!</definedName>
    <definedName name="CAR523.307_a" hidden="1">#REF!</definedName>
    <definedName name="CAR523.307_b" localSheetId="2" hidden="1">#REF!</definedName>
    <definedName name="CAR523.307_b" hidden="1">#REF!</definedName>
    <definedName name="CAR523.307_Proof_of_structure." localSheetId="2" hidden="1">#REF!</definedName>
    <definedName name="CAR523.307_Proof_of_structure." hidden="1">#REF!</definedName>
    <definedName name="CAR523.321_a" localSheetId="2" hidden="1">#REF!</definedName>
    <definedName name="CAR523.321_a" hidden="1">#REF!</definedName>
    <definedName name="CAR523.321_b" localSheetId="2" hidden="1">#REF!</definedName>
    <definedName name="CAR523.321_b" hidden="1">#REF!</definedName>
    <definedName name="CAR523.321_c" localSheetId="2" hidden="1">#REF!</definedName>
    <definedName name="CAR523.321_c" hidden="1">#REF!</definedName>
    <definedName name="CAR523.321_General." localSheetId="2" hidden="1">#REF!</definedName>
    <definedName name="CAR523.321_General." hidden="1">#REF!</definedName>
    <definedName name="CAR523.331_a" localSheetId="2" hidden="1">#REF!</definedName>
    <definedName name="CAR523.331_a" hidden="1">#REF!</definedName>
    <definedName name="CAR523.331_b" localSheetId="2" hidden="1">#REF!</definedName>
    <definedName name="CAR523.331_b" hidden="1">#REF!</definedName>
    <definedName name="CAR523.331_c" localSheetId="2" hidden="1">#REF!</definedName>
    <definedName name="CAR523.331_c" hidden="1">#REF!</definedName>
    <definedName name="CAR523.331_Symmetrical_flight_conditions." localSheetId="2" hidden="1">#REF!</definedName>
    <definedName name="CAR523.331_Symmetrical_flight_conditions." hidden="1">#REF!</definedName>
    <definedName name="CAR523.333_a" localSheetId="2" hidden="1">#REF!</definedName>
    <definedName name="CAR523.333_a" hidden="1">#REF!</definedName>
    <definedName name="CAR523.333_b" localSheetId="2" hidden="1">#REF!</definedName>
    <definedName name="CAR523.333_b" hidden="1">#REF!</definedName>
    <definedName name="CAR523.333_c" localSheetId="2" hidden="1">#REF!</definedName>
    <definedName name="CAR523.333_c" hidden="1">#REF!</definedName>
    <definedName name="CAR523.333_d" localSheetId="2" hidden="1">#REF!</definedName>
    <definedName name="CAR523.333_d" hidden="1">#REF!</definedName>
    <definedName name="CAR523.333_Flight_envelope." localSheetId="2" hidden="1">#REF!</definedName>
    <definedName name="CAR523.333_Flight_envelope." hidden="1">#REF!</definedName>
    <definedName name="CAR523.335_a" localSheetId="2" hidden="1">#REF!</definedName>
    <definedName name="CAR523.335_a" hidden="1">#REF!</definedName>
    <definedName name="CAR523.335_b" localSheetId="2" hidden="1">#REF!</definedName>
    <definedName name="CAR523.335_b" hidden="1">#REF!</definedName>
    <definedName name="CAR523.335_c" localSheetId="2" hidden="1">#REF!</definedName>
    <definedName name="CAR523.335_c" hidden="1">#REF!</definedName>
    <definedName name="CAR523.335_d" localSheetId="2" hidden="1">#REF!</definedName>
    <definedName name="CAR523.335_d" hidden="1">#REF!</definedName>
    <definedName name="CAR523.335_Design_airspeeds." localSheetId="2" hidden="1">#REF!</definedName>
    <definedName name="CAR523.335_Design_airspeeds." hidden="1">#REF!</definedName>
    <definedName name="CAR523.337_a" localSheetId="2" hidden="1">#REF!</definedName>
    <definedName name="CAR523.337_a" hidden="1">#REF!</definedName>
    <definedName name="CAR523.337_b" localSheetId="2" hidden="1">#REF!</definedName>
    <definedName name="CAR523.337_b" hidden="1">#REF!</definedName>
    <definedName name="CAR523.337_c" localSheetId="2" hidden="1">#REF!</definedName>
    <definedName name="CAR523.337_c" hidden="1">#REF!</definedName>
    <definedName name="CAR523.337_Limit_maneuvering_load_factors." localSheetId="2" hidden="1">#REF!</definedName>
    <definedName name="CAR523.337_Limit_maneuvering_load_factors." hidden="1">#REF!</definedName>
    <definedName name="CAR523.341_a" localSheetId="2" hidden="1">#REF!</definedName>
    <definedName name="CAR523.341_a" hidden="1">#REF!</definedName>
    <definedName name="CAR523.341_b" localSheetId="2" hidden="1">#REF!</definedName>
    <definedName name="CAR523.341_b" hidden="1">#REF!</definedName>
    <definedName name="CAR523.341_c" localSheetId="2" hidden="1">#REF!</definedName>
    <definedName name="CAR523.341_c" hidden="1">#REF!</definedName>
    <definedName name="CAR523.341_Gust_loads_factors." localSheetId="2" hidden="1">#REF!</definedName>
    <definedName name="CAR523.341_Gust_loads_factors." hidden="1">#REF!</definedName>
    <definedName name="CAR523.343_a" localSheetId="2" hidden="1">#REF!</definedName>
    <definedName name="CAR523.343_a" hidden="1">#REF!</definedName>
    <definedName name="CAR523.343_b" localSheetId="2" hidden="1">#REF!</definedName>
    <definedName name="CAR523.343_b" hidden="1">#REF!</definedName>
    <definedName name="CAR523.343_c" localSheetId="2" hidden="1">#REF!</definedName>
    <definedName name="CAR523.343_c" hidden="1">#REF!</definedName>
    <definedName name="CAR523.343_Design_fuel_loads." localSheetId="2" hidden="1">#REF!</definedName>
    <definedName name="CAR523.343_Design_fuel_loads." hidden="1">#REF!</definedName>
    <definedName name="CAR523.345_a" localSheetId="2" hidden="1">#REF!</definedName>
    <definedName name="CAR523.345_a" hidden="1">#REF!</definedName>
    <definedName name="CAR523.345_b" localSheetId="2" hidden="1">#REF!</definedName>
    <definedName name="CAR523.345_b" hidden="1">#REF!</definedName>
    <definedName name="CAR523.345_c" localSheetId="2" hidden="1">#REF!</definedName>
    <definedName name="CAR523.345_c" hidden="1">#REF!</definedName>
    <definedName name="CAR523.345_d" localSheetId="2" hidden="1">#REF!</definedName>
    <definedName name="CAR523.345_d" hidden="1">#REF!</definedName>
    <definedName name="CAR523.345_High_lift_devices." localSheetId="2" hidden="1">#REF!</definedName>
    <definedName name="CAR523.345_High_lift_devices." hidden="1">#REF!</definedName>
    <definedName name="CAR523.347_a" localSheetId="2" hidden="1">#REF!</definedName>
    <definedName name="CAR523.347_a" hidden="1">#REF!</definedName>
    <definedName name="CAR523.347_b" localSheetId="2" hidden="1">#REF!</definedName>
    <definedName name="CAR523.347_b" hidden="1">#REF!</definedName>
    <definedName name="CAR523.347_Unsymmetrical_flight_conditions." localSheetId="2" hidden="1">#REF!</definedName>
    <definedName name="CAR523.347_Unsymmetrical_flight_conditions." hidden="1">#REF!</definedName>
    <definedName name="CAR523.349_a" localSheetId="2" hidden="1">#REF!</definedName>
    <definedName name="CAR523.349_a" hidden="1">#REF!</definedName>
    <definedName name="CAR523.349_b" localSheetId="2" hidden="1">#REF!</definedName>
    <definedName name="CAR523.349_b" hidden="1">#REF!</definedName>
    <definedName name="CAR523.349_Rolling_conditions." localSheetId="2" hidden="1">#REF!</definedName>
    <definedName name="CAR523.349_Rolling_conditions." hidden="1">#REF!</definedName>
    <definedName name="CAR523.351_Yawing_conditions." localSheetId="2" hidden="1">#REF!</definedName>
    <definedName name="CAR523.351_Yawing_conditions." hidden="1">#REF!</definedName>
    <definedName name="CAR523.361_a" localSheetId="2" hidden="1">#REF!</definedName>
    <definedName name="CAR523.361_a" hidden="1">#REF!</definedName>
    <definedName name="CAR523.361_b" localSheetId="2" hidden="1">#REF!</definedName>
    <definedName name="CAR523.361_b" hidden="1">#REF!</definedName>
    <definedName name="CAR523.361_c" localSheetId="2" hidden="1">#REF!</definedName>
    <definedName name="CAR523.361_c" hidden="1">#REF!</definedName>
    <definedName name="CAR523.361_Engine_torque." localSheetId="2" hidden="1">#REF!</definedName>
    <definedName name="CAR523.361_Engine_torque." hidden="1">#REF!</definedName>
    <definedName name="CAR523.363_a" localSheetId="2" hidden="1">#REF!</definedName>
    <definedName name="CAR523.363_a" hidden="1">#REF!</definedName>
    <definedName name="CAR523.363_b" localSheetId="2" hidden="1">#REF!</definedName>
    <definedName name="CAR523.363_b" hidden="1">#REF!</definedName>
    <definedName name="CAR523.363_Side_load_on_engine_mount." localSheetId="2" hidden="1">#REF!</definedName>
    <definedName name="CAR523.363_Side_load_on_engine_mount." hidden="1">#REF!</definedName>
    <definedName name="CAR523.365_a" localSheetId="2" hidden="1">#REF!</definedName>
    <definedName name="CAR523.365_a" hidden="1">#REF!</definedName>
    <definedName name="CAR523.365_b" localSheetId="2" hidden="1">#REF!</definedName>
    <definedName name="CAR523.365_b" hidden="1">#REF!</definedName>
    <definedName name="CAR523.365_c" localSheetId="2" hidden="1">#REF!</definedName>
    <definedName name="CAR523.365_c" hidden="1">#REF!</definedName>
    <definedName name="CAR523.365_d" localSheetId="2" hidden="1">#REF!</definedName>
    <definedName name="CAR523.365_d" hidden="1">#REF!</definedName>
    <definedName name="CAR523.365_e" localSheetId="2" hidden="1">#REF!</definedName>
    <definedName name="CAR523.365_e" hidden="1">#REF!</definedName>
    <definedName name="CAR523.365_Pressurized_cabin_loads." localSheetId="2" hidden="1">#REF!</definedName>
    <definedName name="CAR523.365_Pressurized_cabin_loads." hidden="1">#REF!</definedName>
    <definedName name="CAR523.367_a" localSheetId="2" hidden="1">#REF!</definedName>
    <definedName name="CAR523.367_a" hidden="1">#REF!</definedName>
    <definedName name="CAR523.367_b" localSheetId="2" hidden="1">#REF!</definedName>
    <definedName name="CAR523.367_b" hidden="1">#REF!</definedName>
    <definedName name="CAR523.367_Unsymmetrical_loads_due_to_engine_failure." localSheetId="2" hidden="1">#REF!</definedName>
    <definedName name="CAR523.367_Unsymmetrical_loads_due_to_engine_failure." hidden="1">#REF!</definedName>
    <definedName name="CAR523.369_Rear_lift_truss." localSheetId="2" hidden="1">#REF!</definedName>
    <definedName name="CAR523.369_Rear_lift_truss." hidden="1">#REF!</definedName>
    <definedName name="CAR523.371_a" localSheetId="2" hidden="1">#REF!</definedName>
    <definedName name="CAR523.371_a" hidden="1">#REF!</definedName>
    <definedName name="CAR523.371_b" localSheetId="2" hidden="1">#REF!</definedName>
    <definedName name="CAR523.371_b" hidden="1">#REF!</definedName>
    <definedName name="CAR523.371_c" localSheetId="2" hidden="1">#REF!</definedName>
    <definedName name="CAR523.371_c" hidden="1">#REF!</definedName>
    <definedName name="CAR523.371_Gyroscopic_and_aerodynamic_loads." localSheetId="2" hidden="1">#REF!</definedName>
    <definedName name="CAR523.371_Gyroscopic_and_aerodynamic_loads." hidden="1">#REF!</definedName>
    <definedName name="CAR523.373_a" localSheetId="2" hidden="1">#REF!</definedName>
    <definedName name="CAR523.373_a" hidden="1">#REF!</definedName>
    <definedName name="CAR523.373_b" localSheetId="2" hidden="1">#REF!</definedName>
    <definedName name="CAR523.373_b" hidden="1">#REF!</definedName>
    <definedName name="CAR523.373_Speed_control_devices." localSheetId="2" hidden="1">#REF!</definedName>
    <definedName name="CAR523.373_Speed_control_devices." hidden="1">#REF!</definedName>
    <definedName name="CAR523.391_Control_surface_loads." localSheetId="2" hidden="1">#REF!</definedName>
    <definedName name="CAR523.391_Control_surface_loads." hidden="1">#REF!</definedName>
    <definedName name="CAR523.393_a" localSheetId="2" hidden="1">#REF!</definedName>
    <definedName name="CAR523.393_a" hidden="1">#REF!</definedName>
    <definedName name="CAR523.393_b" localSheetId="2" hidden="1">#REF!</definedName>
    <definedName name="CAR523.393_b" hidden="1">#REF!</definedName>
    <definedName name="CAR523.393_Loads_parallel_to_hinge_line." localSheetId="2" hidden="1">#REF!</definedName>
    <definedName name="CAR523.393_Loads_parallel_to_hinge_line." hidden="1">#REF!</definedName>
    <definedName name="CAR523.395_a" localSheetId="2" hidden="1">#REF!</definedName>
    <definedName name="CAR523.395_a" hidden="1">#REF!</definedName>
    <definedName name="CAR523.395_a____continued" localSheetId="2" hidden="1">#REF!</definedName>
    <definedName name="CAR523.395_a____continued" hidden="1">#REF!</definedName>
    <definedName name="CAR523.395_b" localSheetId="2" hidden="1">#REF!</definedName>
    <definedName name="CAR523.395_b" hidden="1">#REF!</definedName>
    <definedName name="CAR523.395_c" localSheetId="2" hidden="1">#REF!</definedName>
    <definedName name="CAR523.395_c" hidden="1">#REF!</definedName>
    <definedName name="CAR523.395_Control_system_loads." localSheetId="2" hidden="1">#REF!</definedName>
    <definedName name="CAR523.395_Control_system_loads." hidden="1">#REF!</definedName>
    <definedName name="CAR523.397_a" localSheetId="2" hidden="1">#REF!</definedName>
    <definedName name="CAR523.397_a" hidden="1">#REF!</definedName>
    <definedName name="CAR523.397_b" localSheetId="2" hidden="1">#REF!</definedName>
    <definedName name="CAR523.397_b" hidden="1">#REF!</definedName>
    <definedName name="CAR523.397_Limit_control_forces_and_torques." localSheetId="2" hidden="1">#REF!</definedName>
    <definedName name="CAR523.397_Limit_control_forces_and_torques." hidden="1">#REF!</definedName>
    <definedName name="CAR523.399_a" localSheetId="2" hidden="1">#REF!</definedName>
    <definedName name="CAR523.399_a" hidden="1">#REF!</definedName>
    <definedName name="CAR523.399_b" localSheetId="2" hidden="1">#REF!</definedName>
    <definedName name="CAR523.399_b" hidden="1">#REF!</definedName>
    <definedName name="CAR523.399_Dual_control_system." localSheetId="2" hidden="1">#REF!</definedName>
    <definedName name="CAR523.399_Dual_control_system." hidden="1">#REF!</definedName>
    <definedName name="CAR523.405_Secondary_control_system." localSheetId="2" hidden="1">#REF!</definedName>
    <definedName name="CAR523.405_Secondary_control_system." hidden="1">#REF!</definedName>
    <definedName name="CAR523.407_Trim_tab_effects." localSheetId="2" hidden="1">#REF!</definedName>
    <definedName name="CAR523.407_Trim_tab_effects." hidden="1">#REF!</definedName>
    <definedName name="CAR523.409_Tabs." localSheetId="2" hidden="1">#REF!</definedName>
    <definedName name="CAR523.409_Tabs." hidden="1">#REF!</definedName>
    <definedName name="CAR523.415_a" localSheetId="2" hidden="1">#REF!</definedName>
    <definedName name="CAR523.415_a" hidden="1">#REF!</definedName>
    <definedName name="CAR523.415_b" localSheetId="2" hidden="1">#REF!</definedName>
    <definedName name="CAR523.415_b" hidden="1">#REF!</definedName>
    <definedName name="CAR523.415_c" localSheetId="2" hidden="1">#REF!</definedName>
    <definedName name="CAR523.415_c" hidden="1">#REF!</definedName>
    <definedName name="CAR523.415_Ground_gust_conditions." localSheetId="2" hidden="1">#REF!</definedName>
    <definedName name="CAR523.415_Ground_gust_conditions." hidden="1">#REF!</definedName>
    <definedName name="CAR523.421_a" localSheetId="2" hidden="1">#REF!</definedName>
    <definedName name="CAR523.421_a" hidden="1">#REF!</definedName>
    <definedName name="CAR523.421_b" localSheetId="2" hidden="1">#REF!</definedName>
    <definedName name="CAR523.421_b" hidden="1">#REF!</definedName>
    <definedName name="CAR523.421_Balancing_loads." localSheetId="2" hidden="1">#REF!</definedName>
    <definedName name="CAR523.421_Balancing_loads." hidden="1">#REF!</definedName>
    <definedName name="CAR523.423_a" localSheetId="2" hidden="1">#REF!</definedName>
    <definedName name="CAR523.423_a" hidden="1">#REF!</definedName>
    <definedName name="CAR523.423_b" localSheetId="2" hidden="1">#REF!</definedName>
    <definedName name="CAR523.423_b" hidden="1">#REF!</definedName>
    <definedName name="CAR523.423_Maneuvering_loads." localSheetId="2" hidden="1">#REF!</definedName>
    <definedName name="CAR523.423_Maneuvering_loads." hidden="1">#REF!</definedName>
    <definedName name="CAR523.425_a" localSheetId="2" hidden="1">#REF!</definedName>
    <definedName name="CAR523.425_a" hidden="1">#REF!</definedName>
    <definedName name="CAR523.425_b" localSheetId="2" hidden="1">#REF!</definedName>
    <definedName name="CAR523.425_b" hidden="1">#REF!</definedName>
    <definedName name="CAR523.425_c" localSheetId="2" hidden="1">#REF!</definedName>
    <definedName name="CAR523.425_c" hidden="1">#REF!</definedName>
    <definedName name="CAR523.425_d" localSheetId="2" hidden="1">#REF!</definedName>
    <definedName name="CAR523.425_d" hidden="1">#REF!</definedName>
    <definedName name="CAR523.425_Gust_loads." localSheetId="2" hidden="1">#REF!</definedName>
    <definedName name="CAR523.425_Gust_loads." hidden="1">#REF!</definedName>
    <definedName name="CAR523.427_a" localSheetId="2" hidden="1">#REF!</definedName>
    <definedName name="CAR523.427_a" hidden="1">#REF!</definedName>
    <definedName name="CAR523.427_b" localSheetId="2" hidden="1">#REF!</definedName>
    <definedName name="CAR523.427_b" hidden="1">#REF!</definedName>
    <definedName name="CAR523.427_c" localSheetId="2" hidden="1">#REF!</definedName>
    <definedName name="CAR523.427_c" hidden="1">#REF!</definedName>
    <definedName name="CAR523.427_Unsymmetrical_loads." localSheetId="2" hidden="1">#REF!</definedName>
    <definedName name="CAR523.427_Unsymmetrical_loads." hidden="1">#REF!</definedName>
    <definedName name="CAR523.441_a" localSheetId="2" hidden="1">#REF!</definedName>
    <definedName name="CAR523.441_a" hidden="1">#REF!</definedName>
    <definedName name="CAR523.441_b" localSheetId="2" hidden="1">#REF!</definedName>
    <definedName name="CAR523.441_b" hidden="1">#REF!</definedName>
    <definedName name="CAR523.441_c" localSheetId="2" hidden="1">#REF!</definedName>
    <definedName name="CAR523.441_c" hidden="1">#REF!</definedName>
    <definedName name="CAR523.441_Maneuvering_loads." localSheetId="2" hidden="1">#REF!</definedName>
    <definedName name="CAR523.441_Maneuvering_loads." hidden="1">#REF!</definedName>
    <definedName name="CAR523.443_a" localSheetId="2" hidden="1">#REF!</definedName>
    <definedName name="CAR523.443_a" hidden="1">#REF!</definedName>
    <definedName name="CAR523.443_b" localSheetId="2" hidden="1">#REF!</definedName>
    <definedName name="CAR523.443_b" hidden="1">#REF!</definedName>
    <definedName name="CAR523.443_c" localSheetId="2" hidden="1">#REF!</definedName>
    <definedName name="CAR523.443_c" hidden="1">#REF!</definedName>
    <definedName name="CAR523.443_Gust_loads." localSheetId="2" hidden="1">#REF!</definedName>
    <definedName name="CAR523.443_Gust_loads." hidden="1">#REF!</definedName>
    <definedName name="CAR523.445_a" localSheetId="2" hidden="1">#REF!</definedName>
    <definedName name="CAR523.445_a" hidden="1">#REF!</definedName>
    <definedName name="CAR523.445_b" localSheetId="2" hidden="1">#REF!</definedName>
    <definedName name="CAR523.445_b" hidden="1">#REF!</definedName>
    <definedName name="CAR523.445_c" localSheetId="2" hidden="1">#REF!</definedName>
    <definedName name="CAR523.445_c" hidden="1">#REF!</definedName>
    <definedName name="CAR523.445_d" localSheetId="2" hidden="1">#REF!</definedName>
    <definedName name="CAR523.445_d" hidden="1">#REF!</definedName>
    <definedName name="CAR523.445_Outboard_fins_or_winglets." localSheetId="2" hidden="1">#REF!</definedName>
    <definedName name="CAR523.445_Outboard_fins_or_winglets." hidden="1">#REF!</definedName>
    <definedName name="CAR523.455_a" localSheetId="2" hidden="1">#REF!</definedName>
    <definedName name="CAR523.455_a" hidden="1">#REF!</definedName>
    <definedName name="CAR523.455_Ailerons." localSheetId="2" hidden="1">#REF!</definedName>
    <definedName name="CAR523.455_Ailerons." hidden="1">#REF!</definedName>
    <definedName name="CAR523.455_b" localSheetId="2" hidden="1">#REF!</definedName>
    <definedName name="CAR523.455_b" hidden="1">#REF!</definedName>
    <definedName name="CAR523.459_Special_devices." localSheetId="2" hidden="1">#REF!</definedName>
    <definedName name="CAR523.459_Special_devices." hidden="1">#REF!</definedName>
    <definedName name="CAR523.471_General." localSheetId="2" hidden="1">#REF!</definedName>
    <definedName name="CAR523.471_General." hidden="1">#REF!</definedName>
    <definedName name="CAR523.473_a" localSheetId="2" hidden="1">#REF!</definedName>
    <definedName name="CAR523.473_a" hidden="1">#REF!</definedName>
    <definedName name="CAR523.473_b" localSheetId="2" hidden="1">#REF!</definedName>
    <definedName name="CAR523.473_b" hidden="1">#REF!</definedName>
    <definedName name="CAR523.473_c" localSheetId="2" hidden="1">#REF!</definedName>
    <definedName name="CAR523.473_c" hidden="1">#REF!</definedName>
    <definedName name="CAR523.473_d" localSheetId="2" hidden="1">#REF!</definedName>
    <definedName name="CAR523.473_d" hidden="1">#REF!</definedName>
    <definedName name="CAR523.473_e" localSheetId="2" hidden="1">#REF!</definedName>
    <definedName name="CAR523.473_e" hidden="1">#REF!</definedName>
    <definedName name="CAR523.473_f" localSheetId="2" hidden="1">#REF!</definedName>
    <definedName name="CAR523.473_f" hidden="1">#REF!</definedName>
    <definedName name="CAR523.473_g" localSheetId="2" hidden="1">#REF!</definedName>
    <definedName name="CAR523.473_g" hidden="1">#REF!</definedName>
    <definedName name="CAR523.473_Ground_load_conditions_and_assumptions." localSheetId="2" hidden="1">#REF!</definedName>
    <definedName name="CAR523.473_Ground_load_conditions_and_assumptions." hidden="1">#REF!</definedName>
    <definedName name="CAR523.477_Landing_gear_arrangement." localSheetId="2" hidden="1">#REF!</definedName>
    <definedName name="CAR523.477_Landing_gear_arrangement." hidden="1">#REF!</definedName>
    <definedName name="CAR523.479_a" localSheetId="2" hidden="1">#REF!</definedName>
    <definedName name="CAR523.479_a" hidden="1">#REF!</definedName>
    <definedName name="CAR523.479_b" localSheetId="2" hidden="1">#REF!</definedName>
    <definedName name="CAR523.479_b" hidden="1">#REF!</definedName>
    <definedName name="CAR523.479_c" localSheetId="2" hidden="1">#REF!</definedName>
    <definedName name="CAR523.479_c" hidden="1">#REF!</definedName>
    <definedName name="CAR523.479_d" localSheetId="2" hidden="1">#REF!</definedName>
    <definedName name="CAR523.479_d" hidden="1">#REF!</definedName>
    <definedName name="CAR523.479_Level_landing_conditions." localSheetId="2" hidden="1">#REF!</definedName>
    <definedName name="CAR523.479_Level_landing_conditions." hidden="1">#REF!</definedName>
    <definedName name="CAR523.481_a__1" localSheetId="2" hidden="1">#REF!</definedName>
    <definedName name="CAR523.481_a__1" hidden="1">#REF!</definedName>
    <definedName name="CAR523.481_a__2" localSheetId="2" hidden="1">#REF!</definedName>
    <definedName name="CAR523.481_a__2" hidden="1">#REF!</definedName>
    <definedName name="CAR523.481_Tail_down_landing_conditions." localSheetId="2" hidden="1">#REF!</definedName>
    <definedName name="CAR523.481_Tail_down_landing_conditions." hidden="1">#REF!</definedName>
    <definedName name="CAR523.483_One_wheel_landing_conditions." localSheetId="2" hidden="1">#REF!</definedName>
    <definedName name="CAR523.483_One_wheel_landing_conditions." hidden="1">#REF!</definedName>
    <definedName name="CAR523.485_a" localSheetId="2" hidden="1">#REF!</definedName>
    <definedName name="CAR523.485_a" hidden="1">#REF!</definedName>
    <definedName name="CAR523.485_b" localSheetId="2" hidden="1">#REF!</definedName>
    <definedName name="CAR523.485_b" hidden="1">#REF!</definedName>
    <definedName name="CAR523.485_c" localSheetId="2" hidden="1">#REF!</definedName>
    <definedName name="CAR523.485_c" hidden="1">#REF!</definedName>
    <definedName name="CAR523.485_d" localSheetId="2" hidden="1">#REF!</definedName>
    <definedName name="CAR523.485_d" hidden="1">#REF!</definedName>
    <definedName name="CAR523.485_Side_load_conditions." localSheetId="2" hidden="1">#REF!</definedName>
    <definedName name="CAR523.485_Side_load_conditions." hidden="1">#REF!</definedName>
    <definedName name="CAR523.493_a" localSheetId="2" hidden="1">#REF!</definedName>
    <definedName name="CAR523.493_a" hidden="1">#REF!</definedName>
    <definedName name="CAR523.493_b" localSheetId="2" hidden="1">#REF!</definedName>
    <definedName name="CAR523.493_b" hidden="1">#REF!</definedName>
    <definedName name="CAR523.493_Braked_roll_conditions." localSheetId="2" hidden="1">#REF!</definedName>
    <definedName name="CAR523.493_Braked_roll_conditions." hidden="1">#REF!</definedName>
    <definedName name="CAR523.493_c" localSheetId="2" hidden="1">#REF!</definedName>
    <definedName name="CAR523.493_c" hidden="1">#REF!</definedName>
    <definedName name="CAR523.497_Supplementary_conditions_for_tail_wheels." localSheetId="2" hidden="1">#REF!</definedName>
    <definedName name="CAR523.497_Supplementary_conditions_for_tail_wheels." hidden="1">#REF!</definedName>
    <definedName name="CAR523.499_a" localSheetId="2" hidden="1">#REF!</definedName>
    <definedName name="CAR523.499_a" hidden="1">#REF!</definedName>
    <definedName name="CAR523.499_b" localSheetId="2" hidden="1">#REF!</definedName>
    <definedName name="CAR523.499_b" hidden="1">#REF!</definedName>
    <definedName name="CAR523.499_c" localSheetId="2" hidden="1">#REF!</definedName>
    <definedName name="CAR523.499_c" hidden="1">#REF!</definedName>
    <definedName name="CAR523.499_d" localSheetId="2" hidden="1">#REF!</definedName>
    <definedName name="CAR523.499_d" hidden="1">#REF!</definedName>
    <definedName name="CAR523.499_e" localSheetId="2" hidden="1">#REF!</definedName>
    <definedName name="CAR523.499_e" hidden="1">#REF!</definedName>
    <definedName name="CAR523.499_Supplementary_conditions_for_nose_wheels." localSheetId="2" hidden="1">#REF!</definedName>
    <definedName name="CAR523.499_Supplementary_conditions_for_nose_wheels." hidden="1">#REF!</definedName>
    <definedName name="CAR523.505_Supplementary_conditions_for_skiplanes." localSheetId="2" hidden="1">#REF!</definedName>
    <definedName name="CAR523.505_Supplementary_conditions_for_skiplanes." hidden="1">#REF!</definedName>
    <definedName name="CAR523.507_a" localSheetId="2" hidden="1">#REF!</definedName>
    <definedName name="CAR523.507_a" hidden="1">#REF!</definedName>
    <definedName name="CAR523.507_b" localSheetId="2" hidden="1">#REF!</definedName>
    <definedName name="CAR523.507_b" hidden="1">#REF!</definedName>
    <definedName name="CAR523.507_c" localSheetId="2" hidden="1">#REF!</definedName>
    <definedName name="CAR523.507_c" hidden="1">#REF!</definedName>
    <definedName name="CAR523.507_Jacking_loads." localSheetId="2" hidden="1">#REF!</definedName>
    <definedName name="CAR523.507_Jacking_loads." hidden="1">#REF!</definedName>
    <definedName name="CAR523.509_a" localSheetId="2" hidden="1">#REF!</definedName>
    <definedName name="CAR523.509_a" hidden="1">#REF!</definedName>
    <definedName name="CAR523.509_b" localSheetId="2" hidden="1">#REF!</definedName>
    <definedName name="CAR523.509_b" hidden="1">#REF!</definedName>
    <definedName name="CAR523.509_c" localSheetId="2" hidden="1">#REF!</definedName>
    <definedName name="CAR523.509_c" hidden="1">#REF!</definedName>
    <definedName name="CAR523.509_d" localSheetId="2" hidden="1">#REF!</definedName>
    <definedName name="CAR523.509_d" hidden="1">#REF!</definedName>
    <definedName name="CAR523.509_Towing_loads." localSheetId="2" hidden="1">#REF!</definedName>
    <definedName name="CAR523.509_Towing_loads." hidden="1">#REF!</definedName>
    <definedName name="CAR523.511_Ground_load__unsymmetrical_loads_on_multiple_wheel_units." localSheetId="2" hidden="1">#REF!</definedName>
    <definedName name="CAR523.511_Ground_load__unsymmetrical_loads_on_multiple_wheel_units." hidden="1">#REF!</definedName>
    <definedName name="CAR523.561_a" localSheetId="2" hidden="1">#REF!</definedName>
    <definedName name="CAR523.561_a" hidden="1">#REF!</definedName>
    <definedName name="CAR523.561_b__1__2__i__ii__iii__3" localSheetId="2" hidden="1">#REF!</definedName>
    <definedName name="CAR523.561_b__1__2__i__ii__iii__3" hidden="1">#REF!</definedName>
    <definedName name="CAR523.561_b__2__iv" localSheetId="2" hidden="1">#REF!</definedName>
    <definedName name="CAR523.561_b__2__iv" hidden="1">#REF!</definedName>
    <definedName name="CAR523.561_c" localSheetId="2" hidden="1">#REF!</definedName>
    <definedName name="CAR523.561_c" hidden="1">#REF!</definedName>
    <definedName name="CAR523.561_d" localSheetId="2" hidden="1">#REF!</definedName>
    <definedName name="CAR523.561_d" hidden="1">#REF!</definedName>
    <definedName name="CAR523.561_e" localSheetId="2" hidden="1">#REF!</definedName>
    <definedName name="CAR523.561_e" hidden="1">#REF!</definedName>
    <definedName name="CAR523.561_General." localSheetId="2" hidden="1">#REF!</definedName>
    <definedName name="CAR523.561_General." hidden="1">#REF!</definedName>
    <definedName name="CAR523.562_a" localSheetId="2" hidden="1">#REF!</definedName>
    <definedName name="CAR523.562_a" hidden="1">#REF!</definedName>
    <definedName name="CAR523.562_b" localSheetId="2" hidden="1">#REF!</definedName>
    <definedName name="CAR523.562_b" hidden="1">#REF!</definedName>
    <definedName name="CAR523.562_c" localSheetId="2" hidden="1">#REF!</definedName>
    <definedName name="CAR523.562_c" hidden="1">#REF!</definedName>
    <definedName name="CAR523.562_d" localSheetId="2" hidden="1">#REF!</definedName>
    <definedName name="CAR523.562_d" hidden="1">#REF!</definedName>
    <definedName name="CAR523.562_e" localSheetId="2" hidden="1">#REF!</definedName>
    <definedName name="CAR523.562_e" hidden="1">#REF!</definedName>
    <definedName name="CAR523.562_Emergency_landing_dynamic_conditions." localSheetId="2" hidden="1">#REF!</definedName>
    <definedName name="CAR523.562_Emergency_landing_dynamic_conditions." hidden="1">#REF!</definedName>
    <definedName name="CAR523.571_Metallic_pressurized_cabin_structures." localSheetId="2" hidden="1">#REF!</definedName>
    <definedName name="CAR523.571_Metallic_pressurized_cabin_structures." hidden="1">#REF!</definedName>
    <definedName name="CAR523.572_a" localSheetId="2" hidden="1">#REF!</definedName>
    <definedName name="CAR523.572_a" hidden="1">#REF!</definedName>
    <definedName name="CAR523.572_b" localSheetId="2" hidden="1">#REF!</definedName>
    <definedName name="CAR523.572_b" hidden="1">#REF!</definedName>
    <definedName name="CAR523.572_Metallic_wing__empennage__and_associated_structures." localSheetId="2" hidden="1">#REF!</definedName>
    <definedName name="CAR523.572_Metallic_wing__empennage__and_associated_structures." hidden="1">#REF!</definedName>
    <definedName name="CAR523.573_a" localSheetId="2" hidden="1">#REF!</definedName>
    <definedName name="CAR523.573_a" hidden="1">#REF!</definedName>
    <definedName name="CAR523.573_b" localSheetId="2" hidden="1">#REF!</definedName>
    <definedName name="CAR523.573_b" hidden="1">#REF!</definedName>
    <definedName name="CAR523.573_Damage_tolerance_and_fatigue_evaluation_of_structure." localSheetId="2" hidden="1">#REF!</definedName>
    <definedName name="CAR523.573_Damage_tolerance_and_fatigue_evaluation_of_structure." hidden="1">#REF!</definedName>
    <definedName name="CAR523.574_Metallic_damage_tolerance_and_fatigue_evaluation_of" localSheetId="2" hidden="1">#REF!</definedName>
    <definedName name="CAR523.574_Metallic_damage_tolerance_and_fatigue_evaluation_of" hidden="1">#REF!</definedName>
    <definedName name="CAR523.575_Inspections_and_other_procedures." localSheetId="2" hidden="1">#REF!</definedName>
    <definedName name="CAR523.575_Inspections_and_other_procedures." hidden="1">#REF!</definedName>
    <definedName name="_xlnm.Print_Area" localSheetId="2">'Imperial Units'!$A$8:$K$60</definedName>
    <definedName name="_xlnm.Print_Area" localSheetId="1">'READ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8" l="1"/>
  <c r="G52" i="6" l="1"/>
  <c r="G51" i="6"/>
  <c r="G57" i="6" s="1"/>
  <c r="C36" i="6"/>
  <c r="C31" i="6"/>
  <c r="I41" i="6" s="1"/>
  <c r="I40" i="6"/>
  <c r="C34" i="6"/>
  <c r="C35" i="6"/>
  <c r="G56" i="6"/>
  <c r="I39" i="6"/>
  <c r="G55" i="6"/>
  <c r="W35" i="6" l="1"/>
  <c r="V15" i="6"/>
  <c r="W15" i="6" s="1"/>
  <c r="V55" i="6"/>
  <c r="B57" i="6"/>
  <c r="B55" i="6"/>
  <c r="C30" i="6"/>
  <c r="B56" i="6"/>
  <c r="C29" i="6"/>
  <c r="V30" i="6" l="1"/>
  <c r="W30" i="6" s="1"/>
  <c r="V19" i="6"/>
  <c r="W19" i="6" s="1"/>
  <c r="V29" i="6"/>
  <c r="W29" i="6" s="1"/>
  <c r="V24" i="6"/>
  <c r="W24" i="6" s="1"/>
  <c r="V34" i="6"/>
  <c r="W34" i="6" s="1"/>
  <c r="V23" i="6"/>
  <c r="W23" i="6" s="1"/>
  <c r="V18" i="6"/>
  <c r="W18" i="6" s="1"/>
  <c r="V33" i="6"/>
  <c r="W33" i="6" s="1"/>
  <c r="V28" i="6"/>
  <c r="W28" i="6" s="1"/>
  <c r="V17" i="6"/>
  <c r="W17" i="6" s="1"/>
  <c r="V20" i="6"/>
  <c r="W20" i="6" s="1"/>
  <c r="V27" i="6"/>
  <c r="W27" i="6" s="1"/>
  <c r="V22" i="6"/>
  <c r="W22" i="6" s="1"/>
  <c r="V26" i="6"/>
  <c r="W26" i="6" s="1"/>
  <c r="V32" i="6"/>
  <c r="W32" i="6" s="1"/>
  <c r="V21" i="6"/>
  <c r="W21" i="6" s="1"/>
  <c r="V16" i="6"/>
  <c r="W16" i="6" s="1"/>
  <c r="V31" i="6"/>
  <c r="W31" i="6" s="1"/>
  <c r="V25" i="6"/>
  <c r="W25" i="6" s="1"/>
  <c r="V53" i="6"/>
  <c r="W53" i="6" s="1"/>
  <c r="V50" i="6"/>
  <c r="W50" i="6" s="1"/>
  <c r="V45" i="6"/>
  <c r="W45" i="6" s="1"/>
  <c r="V42" i="6"/>
  <c r="W42" i="6" s="1"/>
  <c r="V37" i="6"/>
  <c r="W37" i="6" s="1"/>
  <c r="V54" i="6"/>
  <c r="W54" i="6" s="1"/>
  <c r="V49" i="6"/>
  <c r="W49" i="6" s="1"/>
  <c r="V46" i="6"/>
  <c r="W46" i="6" s="1"/>
  <c r="V41" i="6"/>
  <c r="W41" i="6" s="1"/>
  <c r="V38" i="6"/>
  <c r="W38" i="6" s="1"/>
  <c r="W55" i="6"/>
  <c r="V52" i="6"/>
  <c r="W52" i="6" s="1"/>
  <c r="V47" i="6"/>
  <c r="W47" i="6" s="1"/>
  <c r="V44" i="6"/>
  <c r="W44" i="6" s="1"/>
  <c r="V39" i="6"/>
  <c r="W39" i="6" s="1"/>
  <c r="V36" i="6"/>
  <c r="W36" i="6" s="1"/>
  <c r="V51" i="6"/>
  <c r="W51" i="6" s="1"/>
  <c r="V48" i="6"/>
  <c r="W48" i="6" s="1"/>
  <c r="V43" i="6"/>
  <c r="W43" i="6" s="1"/>
  <c r="V40" i="6"/>
  <c r="W40" i="6" s="1"/>
  <c r="G1" i="6"/>
  <c r="B12" i="6" l="1"/>
  <c r="F11" i="6"/>
  <c r="L10" i="6"/>
  <c r="J10" i="6" s="1"/>
  <c r="F10" i="6"/>
  <c r="J9" i="6"/>
  <c r="F9" i="6"/>
  <c r="J8" i="6"/>
  <c r="F8" i="6"/>
  <c r="X7" i="6"/>
  <c r="X6" i="6"/>
  <c r="X5" i="6"/>
  <c r="X4" i="6"/>
  <c r="X3" i="6"/>
  <c r="X2" i="6"/>
  <c r="X1" i="6"/>
</calcChain>
</file>

<file path=xl/sharedStrings.xml><?xml version="1.0" encoding="utf-8"?>
<sst xmlns="http://schemas.openxmlformats.org/spreadsheetml/2006/main" count="132" uniqueCount="90">
  <si>
    <t>Date:</t>
  </si>
  <si>
    <t>Revision:</t>
  </si>
  <si>
    <t>Roller Material:</t>
  </si>
  <si>
    <t>Steel</t>
  </si>
  <si>
    <t>D =</t>
  </si>
  <si>
    <t>Roller Diameter</t>
  </si>
  <si>
    <t>Poisson's Ratio</t>
  </si>
  <si>
    <t>psi</t>
  </si>
  <si>
    <t>in</t>
  </si>
  <si>
    <t>Modulus of Elasticity</t>
  </si>
  <si>
    <t>R. Abbott</t>
  </si>
  <si>
    <t>Author:</t>
  </si>
  <si>
    <t>Check:</t>
  </si>
  <si>
    <t xml:space="preserve"> </t>
  </si>
  <si>
    <t>Report:</t>
  </si>
  <si>
    <t>Section:</t>
  </si>
  <si>
    <t>Document Number:</t>
  </si>
  <si>
    <t>Revision Level :</t>
  </si>
  <si>
    <t>Page:</t>
  </si>
  <si>
    <t>E₁ =</t>
  </si>
  <si>
    <t>ν₁ =</t>
  </si>
  <si>
    <t>E₂ =</t>
  </si>
  <si>
    <t>ν₂ =</t>
  </si>
  <si>
    <t>Young's Modulus</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</si>
  <si>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</si>
  <si>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</si>
  <si>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</si>
  <si>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</si>
  <si>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</si>
  <si>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</si>
  <si>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</si>
  <si>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</si>
  <si>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</si>
  <si>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</si>
  <si>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</si>
  <si>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</si>
  <si>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</si>
  <si>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</si>
  <si>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</si>
  <si>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</si>
  <si>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</si>
  <si>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</si>
  <si>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</si>
  <si>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</si>
  <si>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</si>
  <si>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</si>
  <si>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</si>
  <si>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</si>
  <si>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</si>
  <si>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</si>
  <si>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</si>
  <si>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</si>
  <si>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</si>
  <si>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</si>
  <si>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</si>
  <si>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</si>
  <si>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</si>
  <si>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</si>
  <si>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</si>
  <si>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</si>
  <si>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</si>
  <si>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</si>
  <si>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Load:</t>
  </si>
  <si>
    <t xml:space="preserve"> (AFFDL-TR-69-42, 1986) CHAPTER 11</t>
  </si>
  <si>
    <t>AA-SM-008-003</t>
  </si>
  <si>
    <t>CONTACT STRESSES - SPHERE ON A FLAT PLATE</t>
  </si>
  <si>
    <t>P =</t>
  </si>
  <si>
    <t>lb</t>
  </si>
  <si>
    <t>Applied Load</t>
  </si>
  <si>
    <t>Plate Material:</t>
  </si>
  <si>
    <t>Radius of Contact Area:</t>
  </si>
  <si>
    <t>r =</t>
  </si>
  <si>
    <t>If E₁ = E₂ = E and ν₁ = ν₂ = ν</t>
  </si>
  <si>
    <t>E =</t>
  </si>
  <si>
    <t>ν =</t>
  </si>
  <si>
    <t>Maximum Tensile Bearing Stress</t>
  </si>
  <si>
    <t>Maximum Compressive Bearing Stress</t>
  </si>
  <si>
    <r>
      <t>f</t>
    </r>
    <r>
      <rPr>
        <vertAlign val="subscript"/>
        <sz val="10"/>
        <rFont val="Calibri"/>
        <family val="2"/>
        <scheme val="minor"/>
      </rPr>
      <t>brt</t>
    </r>
    <r>
      <rPr>
        <sz val="10"/>
        <rFont val="Calibri"/>
        <family val="2"/>
        <scheme val="minor"/>
      </rPr>
      <t xml:space="preserve"> =</t>
    </r>
  </si>
  <si>
    <t>Maximum Shear Bearing Stress</t>
  </si>
  <si>
    <t>psi, at r/4 beneath the surface of the plate</t>
  </si>
  <si>
    <r>
      <t>f</t>
    </r>
    <r>
      <rPr>
        <vertAlign val="subscript"/>
        <sz val="10"/>
        <rFont val="Calibri"/>
        <family val="2"/>
        <scheme val="minor"/>
      </rPr>
      <t>brs</t>
    </r>
    <r>
      <rPr>
        <sz val="10"/>
        <rFont val="Calibri"/>
        <family val="2"/>
        <scheme val="minor"/>
      </rPr>
      <t xml:space="preserve"> =</t>
    </r>
  </si>
  <si>
    <r>
      <t>f</t>
    </r>
    <r>
      <rPr>
        <vertAlign val="subscript"/>
        <sz val="10"/>
        <rFont val="Calibri"/>
        <family val="2"/>
        <scheme val="minor"/>
      </rPr>
      <t>brc(max)</t>
    </r>
    <r>
      <rPr>
        <sz val="10"/>
        <rFont val="Calibri"/>
        <family val="2"/>
        <scheme val="minor"/>
      </rPr>
      <t xml:space="preserve"> =</t>
    </r>
  </si>
  <si>
    <t>Bearing Stress Distribution</t>
  </si>
  <si>
    <t>Specific Case:</t>
  </si>
  <si>
    <t>Depth of Indentation</t>
  </si>
  <si>
    <t>d =</t>
  </si>
  <si>
    <t>www.xl-viking.com</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</si>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</sst>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000"/>
  </numFmts>
  <fonts count="20" x14ac:knownFonts="1">
    <font>
      <sz val="10"/>
      <name val="Arial"/>
    </font>
    <font>
      <sz val="11"/>
      <color theme="1"/>
      <name val="Calibri"/>
      <family val="2"/>
      <scheme val="minor"/>
    </font>
    <font>
      <sz val="8"/>
      <name val="Arial"/>
      <family val="2"/>
    </font>
    <font>
      <sz val="10"/>
      <name val="Arial"/>
      <family val="2"/>
    </font>
    <font>
      <sz val="10"/>
      <name val="Calibri"/>
      <family val="2"/>
      <scheme val="minor"/>
    </font>
    <font>
      <sz val="12"/>
      <name val="Calibri"/>
      <family val="2"/>
      <scheme val="minor"/>
    </font>
    <font>
      <b/>
      <sz val="12"/>
      <name val="Calibri"/>
      <family val="2"/>
      <scheme val="minor"/>
    </font>
    <font>
      <b/>
      <sz val="10"/>
      <name val="Calibri"/>
      <family val="2"/>
      <scheme val="minor"/>
    </font>
    <font>
      <sz val="10"/>
      <color indexed="12"/>
      <name val="Calibri"/>
      <family val="2"/>
      <scheme val="minor"/>
    </font>
    <font>
      <vertAlign val="subscript"/>
      <sz val="10"/>
      <name val="Calibri"/>
      <family val="2"/>
      <scheme val="minor"/>
    </font>
    <font>
      <i/>
      <sz val="10"/>
      <name val="Calibri"/>
      <family val="2"/>
      <scheme val="minor"/>
    </font>
    <font>
      <sz val="10"/>
      <color indexed="8"/>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i/>
      <u/>
      <sz val="10"/>
      <color theme="10"/>
      <name val="Calibri"/>
      <family val="2"/>
    </font>
    <font>
      <u/>
      <sz val="10"/>
      <color theme="10"/>
      <name val="Calibri"/>
      <family val="2"/>
      <scheme val="minor"/>
    </font>
    <font>
      <u/>
      <sz val="10"/>
      <color theme="10"/>
      <name val="Arial"/>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8">
    <xf numFmtId="0" fontId="0" fillId="0" borderId="0"/>
    <xf numFmtId="0" fontId="3" fillId="0" borderId="0"/>
    <xf numFmtId="0" fontId="3" fillId="0" borderId="0"/>
    <xf numFmtId="0" fontId="3" fillId="0" borderId="0"/>
    <xf numFmtId="0" fontId="15" fillId="0" borderId="0" applyNumberFormat="0" applyFill="0" applyBorder="0" applyAlignment="0" applyProtection="0">
      <alignment vertical="top"/>
      <protection locked="0"/>
    </xf>
    <xf numFmtId="0" fontId="1" fillId="0" borderId="0"/>
    <xf numFmtId="0" fontId="15" fillId="0" borderId="0" applyNumberFormat="0" applyFill="0" applyBorder="0" applyAlignment="0" applyProtection="0">
      <alignment vertical="top"/>
      <protection locked="0"/>
    </xf>
    <xf numFmtId="0" fontId="19" fillId="0" borderId="0" applyNumberFormat="0" applyFill="0" applyBorder="0" applyAlignment="0" applyProtection="0"/>
  </cellStyleXfs>
  <cellXfs count="97">
    <xf numFmtId="0" fontId="0" fillId="0" borderId="0" xfId="0"/>
    <xf numFmtId="0" fontId="3" fillId="0" borderId="0" xfId="0" quotePrefix="1" applyFont="1" applyAlignment="1">
      <alignment horizontal="left"/>
    </xf>
    <xf numFmtId="0" fontId="3" fillId="0" borderId="0" xfId="0" quotePrefix="1" applyFont="1" applyAlignment="1">
      <alignment horizontal="center"/>
    </xf>
    <xf numFmtId="0" fontId="4" fillId="0" borderId="0" xfId="0" applyFont="1" applyAlignment="1" applyProtection="1">
      <alignment horizontal="right"/>
      <protection locked="0"/>
    </xf>
    <xf numFmtId="0" fontId="4" fillId="0" borderId="0" xfId="1" applyFont="1"/>
    <xf numFmtId="0" fontId="4" fillId="0" borderId="1" xfId="1" applyFont="1" applyBorder="1" applyAlignment="1">
      <alignment horizontal="center"/>
    </xf>
    <xf numFmtId="0" fontId="4" fillId="0" borderId="0" xfId="0" applyFont="1"/>
    <xf numFmtId="0" fontId="7" fillId="0" borderId="0" xfId="1" applyFont="1" applyAlignment="1">
      <alignment horizontal="left"/>
    </xf>
    <xf numFmtId="0" fontId="7" fillId="0" borderId="0" xfId="1" applyFont="1" applyAlignment="1">
      <alignment horizontal="right"/>
    </xf>
    <xf numFmtId="0" fontId="4" fillId="0" borderId="0" xfId="0" applyFont="1" applyFill="1" applyProtection="1">
      <protection locked="0"/>
    </xf>
    <xf numFmtId="0" fontId="4" fillId="0" borderId="0" xfId="0" applyFont="1" applyFill="1" applyAlignment="1" applyProtection="1">
      <alignment horizontal="right"/>
      <protection locked="0"/>
    </xf>
    <xf numFmtId="0" fontId="4" fillId="0" borderId="0" xfId="0" applyFont="1" applyFill="1" applyAlignment="1" applyProtection="1">
      <alignment horizontal="center"/>
      <protection locked="0"/>
    </xf>
    <xf numFmtId="0" fontId="4" fillId="0" borderId="0" xfId="0" applyFont="1" applyAlignment="1" applyProtection="1">
      <alignment horizontal="left"/>
      <protection locked="0"/>
    </xf>
    <xf numFmtId="0" fontId="4" fillId="0" borderId="0" xfId="0" applyFont="1" applyProtection="1">
      <protection locked="0"/>
    </xf>
    <xf numFmtId="0" fontId="4" fillId="0" borderId="0" xfId="0" applyFont="1" applyBorder="1"/>
    <xf numFmtId="0" fontId="4" fillId="0" borderId="1" xfId="0" applyFont="1" applyBorder="1"/>
    <xf numFmtId="0" fontId="4" fillId="0" borderId="0" xfId="0" applyFont="1" applyBorder="1" applyProtection="1">
      <protection locked="0"/>
    </xf>
    <xf numFmtId="0" fontId="4" fillId="0" borderId="0" xfId="0" applyFont="1" applyBorder="1" applyAlignment="1" applyProtection="1">
      <alignment horizontal="right"/>
      <protection locked="0"/>
    </xf>
    <xf numFmtId="0" fontId="4" fillId="0" borderId="0" xfId="0" applyFont="1" applyBorder="1" applyAlignment="1" applyProtection="1">
      <alignment horizontal="center"/>
      <protection locked="0"/>
    </xf>
    <xf numFmtId="0" fontId="4" fillId="0" borderId="0" xfId="0" applyFont="1" applyBorder="1" applyAlignment="1" applyProtection="1">
      <alignment horizontal="left"/>
      <protection locked="0"/>
    </xf>
    <xf numFmtId="0" fontId="7" fillId="0" borderId="0" xfId="0" applyFont="1" applyFill="1" applyBorder="1" applyAlignment="1" applyProtection="1">
      <alignment horizontal="right"/>
      <protection locked="0"/>
    </xf>
    <xf numFmtId="0" fontId="7" fillId="0" borderId="0" xfId="0" applyFont="1" applyProtection="1">
      <protection locked="0"/>
    </xf>
    <xf numFmtId="0" fontId="4" fillId="0" borderId="0" xfId="0" applyFont="1" applyAlignment="1" applyProtection="1">
      <alignment horizontal="center"/>
      <protection locked="0"/>
    </xf>
    <xf numFmtId="0" fontId="7" fillId="0" borderId="0" xfId="0" applyFont="1" applyAlignment="1">
      <alignment horizontal="center"/>
    </xf>
    <xf numFmtId="0" fontId="8" fillId="0" borderId="0" xfId="0" applyFont="1" applyAlignment="1" applyProtection="1">
      <alignment horizontal="right"/>
      <protection locked="0"/>
    </xf>
    <xf numFmtId="0" fontId="4" fillId="0" borderId="0" xfId="0" applyFont="1" applyAlignment="1">
      <alignment horizontal="right"/>
    </xf>
    <xf numFmtId="0" fontId="4" fillId="0" borderId="0" xfId="0" applyFont="1" applyAlignment="1">
      <alignment horizontal="left"/>
    </xf>
    <xf numFmtId="1" fontId="8" fillId="0" borderId="0" xfId="0" applyNumberFormat="1" applyFont="1" applyAlignment="1" applyProtection="1">
      <alignment horizontal="right"/>
      <protection locked="0"/>
    </xf>
    <xf numFmtId="11" fontId="8" fillId="0" borderId="0" xfId="0" applyNumberFormat="1" applyFont="1" applyAlignment="1">
      <alignment horizontal="right"/>
    </xf>
    <xf numFmtId="2" fontId="8" fillId="0" borderId="0" xfId="0" applyNumberFormat="1" applyFont="1" applyAlignment="1" applyProtection="1">
      <alignment horizontal="right"/>
      <protection locked="0"/>
    </xf>
    <xf numFmtId="0" fontId="8" fillId="0" borderId="0" xfId="0" applyFont="1" applyAlignment="1">
      <alignment horizontal="right"/>
    </xf>
    <xf numFmtId="2" fontId="8" fillId="0" borderId="0" xfId="0" applyNumberFormat="1" applyFont="1" applyAlignment="1">
      <alignment horizontal="right"/>
    </xf>
    <xf numFmtId="0" fontId="4" fillId="0" borderId="0" xfId="0" quotePrefix="1" applyFont="1" applyAlignment="1" applyProtection="1">
      <alignment horizontal="left"/>
      <protection locked="0"/>
    </xf>
    <xf numFmtId="11" fontId="4" fillId="0" borderId="0" xfId="0" applyNumberFormat="1" applyFont="1" applyAlignment="1" applyProtection="1">
      <alignment horizontal="right"/>
      <protection locked="0"/>
    </xf>
    <xf numFmtId="0" fontId="10" fillId="0" borderId="0" xfId="0" applyFont="1" applyAlignment="1" applyProtection="1">
      <alignment horizontal="right"/>
      <protection locked="0"/>
    </xf>
    <xf numFmtId="1" fontId="11" fillId="0" borderId="0" xfId="0" applyNumberFormat="1" applyFont="1" applyAlignment="1" applyProtection="1">
      <alignment horizontal="right"/>
      <protection locked="0"/>
    </xf>
    <xf numFmtId="0" fontId="4" fillId="0" borderId="0" xfId="0" quotePrefix="1" applyFont="1" applyProtection="1">
      <protection locked="0"/>
    </xf>
    <xf numFmtId="1" fontId="4" fillId="0" borderId="0" xfId="0" applyNumberFormat="1" applyFont="1" applyProtection="1">
      <protection locked="0"/>
    </xf>
    <xf numFmtId="1" fontId="7" fillId="0" borderId="0" xfId="0" applyNumberFormat="1"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right"/>
      <protection locked="0"/>
    </xf>
    <xf numFmtId="0" fontId="12" fillId="0" borderId="0" xfId="2" applyFont="1" applyProtection="1">
      <protection locked="0"/>
    </xf>
    <xf numFmtId="0" fontId="12" fillId="0" borderId="0" xfId="2" applyFont="1" applyAlignment="1" applyProtection="1">
      <alignment horizontal="left"/>
      <protection locked="0"/>
    </xf>
    <xf numFmtId="0" fontId="4" fillId="0" borderId="0" xfId="2" applyFont="1"/>
    <xf numFmtId="0" fontId="4" fillId="0" borderId="2" xfId="2" applyFont="1" applyBorder="1" applyAlignment="1">
      <alignment horizontal="center"/>
    </xf>
    <xf numFmtId="0" fontId="4" fillId="0" borderId="0" xfId="2" applyFont="1" applyAlignment="1">
      <alignment horizontal="right"/>
    </xf>
    <xf numFmtId="0" fontId="7" fillId="0" borderId="0" xfId="2" applyFont="1" applyAlignment="1">
      <alignment horizontal="left"/>
    </xf>
    <xf numFmtId="0" fontId="4" fillId="0" borderId="1" xfId="2" applyFont="1" applyBorder="1" applyAlignment="1">
      <alignment horizontal="center"/>
    </xf>
    <xf numFmtId="14" fontId="12" fillId="0" borderId="0" xfId="2" quotePrefix="1" applyNumberFormat="1" applyFont="1" applyProtection="1">
      <protection locked="0"/>
    </xf>
    <xf numFmtId="0" fontId="4" fillId="0" borderId="1" xfId="3" applyFont="1" applyBorder="1" applyAlignment="1">
      <alignment horizontal="center"/>
    </xf>
    <xf numFmtId="1" fontId="4" fillId="0" borderId="1" xfId="3" applyNumberFormat="1" applyFont="1" applyBorder="1" applyAlignment="1">
      <alignment horizontal="center"/>
    </xf>
    <xf numFmtId="0" fontId="13" fillId="0" borderId="0" xfId="2" applyFont="1" applyAlignment="1" applyProtection="1">
      <alignment horizontal="left"/>
      <protection locked="0"/>
    </xf>
    <xf numFmtId="0" fontId="4" fillId="0" borderId="0" xfId="3" applyFont="1"/>
    <xf numFmtId="0" fontId="7" fillId="0" borderId="0" xfId="2" applyFont="1"/>
    <xf numFmtId="0" fontId="7" fillId="0" borderId="0" xfId="2" quotePrefix="1" applyFont="1" applyAlignment="1">
      <alignment vertical="center"/>
    </xf>
    <xf numFmtId="0" fontId="7" fillId="0" borderId="0" xfId="2" applyFont="1" applyAlignment="1">
      <alignment vertical="center"/>
    </xf>
    <xf numFmtId="0" fontId="4" fillId="0" borderId="0" xfId="2" applyFont="1" applyAlignment="1">
      <alignment horizontal="center"/>
    </xf>
    <xf numFmtId="0" fontId="7" fillId="0" borderId="0" xfId="2" applyFont="1" applyAlignment="1">
      <alignment horizontal="right"/>
    </xf>
    <xf numFmtId="0" fontId="5" fillId="0" borderId="0" xfId="2" applyFont="1"/>
    <xf numFmtId="0" fontId="6" fillId="0" borderId="0" xfId="2" applyFont="1"/>
    <xf numFmtId="0" fontId="14" fillId="0" borderId="0" xfId="2" applyFont="1"/>
    <xf numFmtId="0" fontId="4" fillId="0" borderId="0" xfId="2" applyFont="1" applyBorder="1" applyAlignment="1"/>
    <xf numFmtId="0" fontId="14" fillId="0" borderId="0" xfId="2" applyFont="1" applyBorder="1" applyAlignment="1"/>
    <xf numFmtId="0" fontId="4" fillId="0" borderId="3" xfId="2" applyFont="1" applyBorder="1" applyAlignment="1">
      <alignment horizontal="center"/>
    </xf>
    <xf numFmtId="0" fontId="4" fillId="0" borderId="2" xfId="2" applyFont="1" applyBorder="1"/>
    <xf numFmtId="0" fontId="4" fillId="0" borderId="4" xfId="2" applyFont="1" applyBorder="1" applyAlignment="1">
      <alignment horizontal="center"/>
    </xf>
    <xf numFmtId="0" fontId="4" fillId="0" borderId="1" xfId="2" applyFont="1" applyBorder="1"/>
    <xf numFmtId="1" fontId="4" fillId="0" borderId="4" xfId="3" applyNumberFormat="1" applyFont="1" applyBorder="1" applyAlignment="1">
      <alignment horizontal="center"/>
    </xf>
    <xf numFmtId="0" fontId="4" fillId="0" borderId="0" xfId="0" applyFont="1" applyAlignment="1">
      <alignment horizontal="center"/>
    </xf>
    <xf numFmtId="1" fontId="7" fillId="0" borderId="0" xfId="0" applyNumberFormat="1" applyFont="1" applyBorder="1" applyAlignment="1" applyProtection="1">
      <alignment horizontal="right"/>
      <protection locked="0"/>
    </xf>
    <xf numFmtId="0" fontId="7" fillId="0" borderId="0" xfId="0" applyFont="1" applyBorder="1" applyProtection="1">
      <protection locked="0"/>
    </xf>
    <xf numFmtId="0" fontId="16" fillId="0" borderId="0" xfId="0" applyFont="1" applyAlignment="1">
      <alignment horizontal="center"/>
    </xf>
    <xf numFmtId="0" fontId="4" fillId="0" borderId="0" xfId="2" applyFont="1" applyBorder="1" applyAlignment="1">
      <alignment horizontal="center"/>
    </xf>
    <xf numFmtId="0" fontId="4" fillId="0" borderId="0" xfId="2" applyFont="1" applyBorder="1"/>
    <xf numFmtId="0" fontId="4" fillId="0" borderId="0" xfId="2" applyFont="1" applyBorder="1" applyAlignment="1">
      <alignment horizontal="right"/>
    </xf>
    <xf numFmtId="0" fontId="7" fillId="0" borderId="0" xfId="2" applyFont="1" applyBorder="1" applyAlignment="1">
      <alignment horizontal="left"/>
    </xf>
    <xf numFmtId="0" fontId="4" fillId="0" borderId="0" xfId="3" applyFont="1" applyBorder="1" applyAlignment="1">
      <alignment horizontal="center"/>
    </xf>
    <xf numFmtId="1" fontId="4" fillId="0" borderId="0" xfId="3" applyNumberFormat="1" applyFont="1" applyBorder="1" applyAlignment="1">
      <alignment horizontal="center"/>
    </xf>
    <xf numFmtId="0" fontId="5" fillId="0" borderId="0" xfId="2" applyFont="1" applyBorder="1" applyAlignment="1">
      <alignment horizontal="center"/>
    </xf>
    <xf numFmtId="0" fontId="5" fillId="0" borderId="0" xfId="2" applyFont="1" applyBorder="1"/>
    <xf numFmtId="164" fontId="4" fillId="0" borderId="0" xfId="3" applyNumberFormat="1" applyFont="1" applyBorder="1" applyAlignment="1">
      <alignment horizontal="center"/>
    </xf>
    <xf numFmtId="0" fontId="7" fillId="0" borderId="0" xfId="0" applyFont="1" applyAlignment="1" applyProtection="1">
      <alignment horizontal="left"/>
      <protection locked="0"/>
    </xf>
    <xf numFmtId="165" fontId="4" fillId="0" borderId="0" xfId="0" applyNumberFormat="1" applyFont="1"/>
    <xf numFmtId="0" fontId="7" fillId="0" borderId="0" xfId="0" applyFont="1"/>
    <xf numFmtId="1" fontId="4" fillId="0" borderId="0" xfId="0" applyNumberFormat="1" applyFont="1"/>
    <xf numFmtId="1" fontId="8" fillId="0" borderId="0" xfId="0" applyNumberFormat="1" applyFont="1" applyAlignment="1">
      <alignment horizontal="right"/>
    </xf>
    <xf numFmtId="166" fontId="4" fillId="0" borderId="0" xfId="0" applyNumberFormat="1" applyFont="1"/>
    <xf numFmtId="0" fontId="17" fillId="0" borderId="0" xfId="4" applyFont="1" applyBorder="1" applyAlignment="1" applyProtection="1">
      <alignment horizontal="center"/>
      <protection locked="0"/>
    </xf>
    <xf numFmtId="0" fontId="15" fillId="0" borderId="0" xfId="6" applyFont="1" applyBorder="1" applyAlignment="1" applyProtection="1">
      <alignment horizontal="center"/>
    </xf>
    <xf numFmtId="0" fontId="4" fillId="0" borderId="0" xfId="2" applyFont="1" applyBorder="1" applyAlignment="1">
      <alignment horizontal="left" vertical="top" wrapText="1"/>
    </xf>
    <xf numFmtId="0" fontId="15" fillId="0" borderId="0" xfId="6" applyBorder="1" applyAlignment="1" applyProtection="1">
      <alignment horizontal="center"/>
    </xf>
    <xf numFmtId="0" fontId="15" fillId="0" borderId="0" xfId="4" applyFill="1" applyAlignment="1" applyProtection="1">
      <alignment horizontal="left"/>
      <protection locked="0"/>
    </xf>
    <xf numFmtId="0" fontId="4" fillId="0" borderId="0" xfId="2" applyFont="1" applyBorder="1" applyAlignment="1">
      <alignment horizontal="left" vertical="top" wrapText="1"/>
    </xf>
    <xf numFmtId="0" fontId="4" fillId="0" borderId="0" xfId="2" applyFont="1" applyBorder="1" applyAlignment="1">
      <alignment horizontal="left" wrapText="1"/>
    </xf>
    <xf numFmtId="0" fontId="15" fillId="0" borderId="0" xfId="6" applyBorder="1" applyAlignment="1" applyProtection="1">
      <alignment horizontal="center"/>
    </xf>
    <xf numFmtId="0" fontId="18" fillId="0" borderId="0" xfId="7" applyFont="1" applyBorder="1" applyAlignment="1" applyProtection="1">
      <alignment horizontal="center"/>
    </xf>
    <xf numFmtId="0" fontId="19" fillId="0" borderId="0" xfId="7" applyBorder="1" applyAlignment="1">
      <alignment horizontal="center"/>
    </xf>
  </cellXfs>
  <cellStyles count="8">
    <cellStyle name="Hyperlink" xfId="4" builtinId="8"/>
    <cellStyle name="Hyperlink 2" xfId="6"/>
    <cellStyle name="Hyperlink 3" xfId="7"/>
    <cellStyle name="Normal" xfId="0" builtinId="0"/>
    <cellStyle name="Normal 2" xfId="1"/>
    <cellStyle name="Normal 2 2" xfId="2"/>
    <cellStyle name="Normal 3" xfId="5"/>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23896760183358E-2"/>
          <c:y val="7.4224021592442652E-2"/>
          <c:w val="0.87107309486780715"/>
          <c:h val="0.7138778199283794"/>
        </c:manualLayout>
      </c:layout>
      <c:scatterChart>
        <c:scatterStyle val="lineMarker"/>
        <c:varyColors val="0"/>
        <c:ser>
          <c:idx val="0"/>
          <c:order val="0"/>
          <c:spPr>
            <a:ln w="12700" cap="rnd">
              <a:solidFill>
                <a:schemeClr val="bg1">
                  <a:lumMod val="50000"/>
                </a:schemeClr>
              </a:solidFill>
              <a:round/>
            </a:ln>
            <a:effectLst/>
          </c:spPr>
          <c:marker>
            <c:symbol val="none"/>
          </c:marker>
          <c:xVal>
            <c:numRef>
              <c:f>'Imperial Units'!$V$16:$V$54</c:f>
              <c:numCache>
                <c:formatCode>0.000</c:formatCode>
                <c:ptCount val="39"/>
                <c:pt idx="0">
                  <c:v>-5.9502783606921884E-2</c:v>
                </c:pt>
                <c:pt idx="1">
                  <c:v>-5.6371058153925992E-2</c:v>
                </c:pt>
                <c:pt idx="2">
                  <c:v>-5.3239332700930106E-2</c:v>
                </c:pt>
                <c:pt idx="3">
                  <c:v>-5.0107607247934213E-2</c:v>
                </c:pt>
                <c:pt idx="4">
                  <c:v>-4.6975881794938328E-2</c:v>
                </c:pt>
                <c:pt idx="5">
                  <c:v>-4.3844156341942442E-2</c:v>
                </c:pt>
                <c:pt idx="6">
                  <c:v>-4.0712430888946549E-2</c:v>
                </c:pt>
                <c:pt idx="7">
                  <c:v>-3.7580705435950663E-2</c:v>
                </c:pt>
                <c:pt idx="8">
                  <c:v>-3.4448979982954778E-2</c:v>
                </c:pt>
                <c:pt idx="9">
                  <c:v>-3.1317254529958885E-2</c:v>
                </c:pt>
                <c:pt idx="10">
                  <c:v>-2.8185529076962996E-2</c:v>
                </c:pt>
                <c:pt idx="11">
                  <c:v>-2.5053803623967107E-2</c:v>
                </c:pt>
                <c:pt idx="12">
                  <c:v>-2.1922078170971221E-2</c:v>
                </c:pt>
                <c:pt idx="13">
                  <c:v>-1.8790352717975332E-2</c:v>
                </c:pt>
                <c:pt idx="14">
                  <c:v>-1.5658627264979443E-2</c:v>
                </c:pt>
                <c:pt idx="15">
                  <c:v>-1.2526901811983553E-2</c:v>
                </c:pt>
                <c:pt idx="16">
                  <c:v>-9.3951763589876659E-3</c:v>
                </c:pt>
                <c:pt idx="17">
                  <c:v>-6.2634509059917767E-3</c:v>
                </c:pt>
                <c:pt idx="18">
                  <c:v>-3.1317254529958883E-3</c:v>
                </c:pt>
                <c:pt idx="19">
                  <c:v>0</c:v>
                </c:pt>
                <c:pt idx="20">
                  <c:v>3.1317254529958883E-3</c:v>
                </c:pt>
                <c:pt idx="21">
                  <c:v>6.2634509059917767E-3</c:v>
                </c:pt>
                <c:pt idx="22">
                  <c:v>9.3951763589876659E-3</c:v>
                </c:pt>
                <c:pt idx="23">
                  <c:v>1.2526901811983553E-2</c:v>
                </c:pt>
                <c:pt idx="24">
                  <c:v>1.5658627264979443E-2</c:v>
                </c:pt>
                <c:pt idx="25">
                  <c:v>1.8790352717975332E-2</c:v>
                </c:pt>
                <c:pt idx="26">
                  <c:v>2.1922078170971221E-2</c:v>
                </c:pt>
                <c:pt idx="27">
                  <c:v>2.5053803623967107E-2</c:v>
                </c:pt>
                <c:pt idx="28">
                  <c:v>2.8185529076962996E-2</c:v>
                </c:pt>
                <c:pt idx="29">
                  <c:v>3.1317254529958885E-2</c:v>
                </c:pt>
                <c:pt idx="30">
                  <c:v>3.4448979982954778E-2</c:v>
                </c:pt>
                <c:pt idx="31">
                  <c:v>3.7580705435950663E-2</c:v>
                </c:pt>
                <c:pt idx="32">
                  <c:v>4.0712430888946549E-2</c:v>
                </c:pt>
                <c:pt idx="33">
                  <c:v>4.3844156341942442E-2</c:v>
                </c:pt>
                <c:pt idx="34">
                  <c:v>4.6975881794938328E-2</c:v>
                </c:pt>
                <c:pt idx="35">
                  <c:v>5.0107607247934213E-2</c:v>
                </c:pt>
                <c:pt idx="36">
                  <c:v>5.3239332700930106E-2</c:v>
                </c:pt>
                <c:pt idx="37">
                  <c:v>5.6371058153925992E-2</c:v>
                </c:pt>
                <c:pt idx="38">
                  <c:v>5.9502783606921884E-2</c:v>
                </c:pt>
              </c:numCache>
            </c:numRef>
          </c:xVal>
          <c:yVal>
            <c:numRef>
              <c:f>'Imperial Units'!$W$16:$W$54</c:f>
              <c:numCache>
                <c:formatCode>General</c:formatCode>
                <c:ptCount val="39"/>
                <c:pt idx="0">
                  <c:v>75965.807517895082</c:v>
                </c:pt>
                <c:pt idx="1">
                  <c:v>106045.59944451174</c:v>
                </c:pt>
                <c:pt idx="2">
                  <c:v>128158.47903708837</c:v>
                </c:pt>
                <c:pt idx="3">
                  <c:v>145971.17412183774</c:v>
                </c:pt>
                <c:pt idx="4">
                  <c:v>160918.0938793708</c:v>
                </c:pt>
                <c:pt idx="5">
                  <c:v>173740.4487702451</c:v>
                </c:pt>
                <c:pt idx="6">
                  <c:v>184880.81425030663</c:v>
                </c:pt>
                <c:pt idx="7">
                  <c:v>194628.23216245032</c:v>
                </c:pt>
                <c:pt idx="8">
                  <c:v>203183.27531900606</c:v>
                </c:pt>
                <c:pt idx="9">
                  <c:v>210691.24168292191</c:v>
                </c:pt>
                <c:pt idx="10">
                  <c:v>217260.71115661447</c:v>
                </c:pt>
                <c:pt idx="11">
                  <c:v>222974.65156496686</c:v>
                </c:pt>
                <c:pt idx="12">
                  <c:v>227897.42255368523</c:v>
                </c:pt>
                <c:pt idx="13">
                  <c:v>232079.37545279972</c:v>
                </c:pt>
                <c:pt idx="14">
                  <c:v>235559.96933342531</c:v>
                </c:pt>
                <c:pt idx="15">
                  <c:v>238369.92916897257</c:v>
                </c:pt>
                <c:pt idx="16">
                  <c:v>240532.75961816887</c:v>
                </c:pt>
                <c:pt idx="17">
                  <c:v>242065.80738488588</c:v>
                </c:pt>
                <c:pt idx="18">
                  <c:v>242980.99328572096</c:v>
                </c:pt>
                <c:pt idx="19">
                  <c:v>243285.29020306293</c:v>
                </c:pt>
                <c:pt idx="20">
                  <c:v>242980.99328572096</c:v>
                </c:pt>
                <c:pt idx="21">
                  <c:v>242065.80738488588</c:v>
                </c:pt>
                <c:pt idx="22">
                  <c:v>240532.75961816887</c:v>
                </c:pt>
                <c:pt idx="23">
                  <c:v>238369.92916897257</c:v>
                </c:pt>
                <c:pt idx="24">
                  <c:v>235559.96933342531</c:v>
                </c:pt>
                <c:pt idx="25">
                  <c:v>232079.37545279972</c:v>
                </c:pt>
                <c:pt idx="26">
                  <c:v>227897.42255368523</c:v>
                </c:pt>
                <c:pt idx="27">
                  <c:v>222974.65156496686</c:v>
                </c:pt>
                <c:pt idx="28">
                  <c:v>217260.71115661447</c:v>
                </c:pt>
                <c:pt idx="29">
                  <c:v>210691.24168292191</c:v>
                </c:pt>
                <c:pt idx="30">
                  <c:v>203183.27531900606</c:v>
                </c:pt>
                <c:pt idx="31">
                  <c:v>194628.23216245032</c:v>
                </c:pt>
                <c:pt idx="32">
                  <c:v>184880.81425030663</c:v>
                </c:pt>
                <c:pt idx="33">
                  <c:v>173740.4487702451</c:v>
                </c:pt>
                <c:pt idx="34">
                  <c:v>160918.0938793708</c:v>
                </c:pt>
                <c:pt idx="35">
                  <c:v>145971.17412183774</c:v>
                </c:pt>
                <c:pt idx="36">
                  <c:v>128158.47903708837</c:v>
                </c:pt>
                <c:pt idx="37">
                  <c:v>106045.59944451174</c:v>
                </c:pt>
                <c:pt idx="38">
                  <c:v>75965.807517895082</c:v>
                </c:pt>
              </c:numCache>
            </c:numRef>
          </c:yVal>
          <c:smooth val="0"/>
          <c:extLst>
            <c:ext xmlns:c16="http://schemas.microsoft.com/office/drawing/2014/chart" uri="{C3380CC4-5D6E-409C-BE32-E72D297353CC}">
              <c16:uniqueId val="{00000000-5E7A-49F8-BE0C-7EF916B23A62}"/>
            </c:ext>
          </c:extLst>
        </c:ser>
        <c:dLbls>
          <c:showLegendKey val="0"/>
          <c:showVal val="0"/>
          <c:showCatName val="0"/>
          <c:showSerName val="0"/>
          <c:showPercent val="0"/>
          <c:showBubbleSize val="0"/>
        </c:dLbls>
        <c:axId val="811134864"/>
        <c:axId val="811135192"/>
      </c:scatterChart>
      <c:valAx>
        <c:axId val="81113486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Distance from Center of Circular Contact Area (in)</a:t>
                </a:r>
              </a:p>
            </c:rich>
          </c:tx>
          <c:layout>
            <c:manualLayout>
              <c:xMode val="edge"/>
              <c:yMode val="edge"/>
              <c:x val="0.23433136176795941"/>
              <c:y val="0.897401893589212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1135192"/>
        <c:crosses val="autoZero"/>
        <c:crossBetween val="midCat"/>
      </c:valAx>
      <c:valAx>
        <c:axId val="811135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Bearing Stress (psi)</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113486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3569307357707E-2"/>
          <c:y val="7.4224021592442652E-2"/>
          <c:w val="0.86064018992931046"/>
          <c:h val="0.78857705679602774"/>
        </c:manualLayout>
      </c:layout>
      <c:scatterChart>
        <c:scatterStyle val="lineMarker"/>
        <c:varyColors val="0"/>
        <c:ser>
          <c:idx val="0"/>
          <c:order val="0"/>
          <c:spPr>
            <a:ln w="12700" cap="rnd">
              <a:solidFill>
                <a:schemeClr val="bg1">
                  <a:lumMod val="50000"/>
                </a:schemeClr>
              </a:solidFill>
              <a:round/>
            </a:ln>
            <a:effectLst/>
          </c:spPr>
          <c:marker>
            <c:symbol val="none"/>
          </c:marker>
          <c:xVal>
            <c:numRef>
              <c:f>'Imperial Units'!$V$16:$V$54</c:f>
              <c:numCache>
                <c:formatCode>0.000</c:formatCode>
                <c:ptCount val="39"/>
                <c:pt idx="0">
                  <c:v>-5.9502783606921884E-2</c:v>
                </c:pt>
                <c:pt idx="1">
                  <c:v>-5.6371058153925992E-2</c:v>
                </c:pt>
                <c:pt idx="2">
                  <c:v>-5.3239332700930106E-2</c:v>
                </c:pt>
                <c:pt idx="3">
                  <c:v>-5.0107607247934213E-2</c:v>
                </c:pt>
                <c:pt idx="4">
                  <c:v>-4.6975881794938328E-2</c:v>
                </c:pt>
                <c:pt idx="5">
                  <c:v>-4.3844156341942442E-2</c:v>
                </c:pt>
                <c:pt idx="6">
                  <c:v>-4.0712430888946549E-2</c:v>
                </c:pt>
                <c:pt idx="7">
                  <c:v>-3.7580705435950663E-2</c:v>
                </c:pt>
                <c:pt idx="8">
                  <c:v>-3.4448979982954778E-2</c:v>
                </c:pt>
                <c:pt idx="9">
                  <c:v>-3.1317254529958885E-2</c:v>
                </c:pt>
                <c:pt idx="10">
                  <c:v>-2.8185529076962996E-2</c:v>
                </c:pt>
                <c:pt idx="11">
                  <c:v>-2.5053803623967107E-2</c:v>
                </c:pt>
                <c:pt idx="12">
                  <c:v>-2.1922078170971221E-2</c:v>
                </c:pt>
                <c:pt idx="13">
                  <c:v>-1.8790352717975332E-2</c:v>
                </c:pt>
                <c:pt idx="14">
                  <c:v>-1.5658627264979443E-2</c:v>
                </c:pt>
                <c:pt idx="15">
                  <c:v>-1.2526901811983553E-2</c:v>
                </c:pt>
                <c:pt idx="16">
                  <c:v>-9.3951763589876659E-3</c:v>
                </c:pt>
                <c:pt idx="17">
                  <c:v>-6.2634509059917767E-3</c:v>
                </c:pt>
                <c:pt idx="18">
                  <c:v>-3.1317254529958883E-3</c:v>
                </c:pt>
                <c:pt idx="19">
                  <c:v>0</c:v>
                </c:pt>
                <c:pt idx="20">
                  <c:v>3.1317254529958883E-3</c:v>
                </c:pt>
                <c:pt idx="21">
                  <c:v>6.2634509059917767E-3</c:v>
                </c:pt>
                <c:pt idx="22">
                  <c:v>9.3951763589876659E-3</c:v>
                </c:pt>
                <c:pt idx="23">
                  <c:v>1.2526901811983553E-2</c:v>
                </c:pt>
                <c:pt idx="24">
                  <c:v>1.5658627264979443E-2</c:v>
                </c:pt>
                <c:pt idx="25">
                  <c:v>1.8790352717975332E-2</c:v>
                </c:pt>
                <c:pt idx="26">
                  <c:v>2.1922078170971221E-2</c:v>
                </c:pt>
                <c:pt idx="27">
                  <c:v>2.5053803623967107E-2</c:v>
                </c:pt>
                <c:pt idx="28">
                  <c:v>2.8185529076962996E-2</c:v>
                </c:pt>
                <c:pt idx="29">
                  <c:v>3.1317254529958885E-2</c:v>
                </c:pt>
                <c:pt idx="30">
                  <c:v>3.4448979982954778E-2</c:v>
                </c:pt>
                <c:pt idx="31">
                  <c:v>3.7580705435950663E-2</c:v>
                </c:pt>
                <c:pt idx="32">
                  <c:v>4.0712430888946549E-2</c:v>
                </c:pt>
                <c:pt idx="33">
                  <c:v>4.3844156341942442E-2</c:v>
                </c:pt>
                <c:pt idx="34">
                  <c:v>4.6975881794938328E-2</c:v>
                </c:pt>
                <c:pt idx="35">
                  <c:v>5.0107607247934213E-2</c:v>
                </c:pt>
                <c:pt idx="36">
                  <c:v>5.3239332700930106E-2</c:v>
                </c:pt>
                <c:pt idx="37">
                  <c:v>5.6371058153925992E-2</c:v>
                </c:pt>
                <c:pt idx="38">
                  <c:v>5.9502783606921884E-2</c:v>
                </c:pt>
              </c:numCache>
            </c:numRef>
          </c:xVal>
          <c:yVal>
            <c:numRef>
              <c:f>'Imperial Units'!$W$16:$W$54</c:f>
              <c:numCache>
                <c:formatCode>General</c:formatCode>
                <c:ptCount val="39"/>
                <c:pt idx="0">
                  <c:v>75965.807517895082</c:v>
                </c:pt>
                <c:pt idx="1">
                  <c:v>106045.59944451174</c:v>
                </c:pt>
                <c:pt idx="2">
                  <c:v>128158.47903708837</c:v>
                </c:pt>
                <c:pt idx="3">
                  <c:v>145971.17412183774</c:v>
                </c:pt>
                <c:pt idx="4">
                  <c:v>160918.0938793708</c:v>
                </c:pt>
                <c:pt idx="5">
                  <c:v>173740.4487702451</c:v>
                </c:pt>
                <c:pt idx="6">
                  <c:v>184880.81425030663</c:v>
                </c:pt>
                <c:pt idx="7">
                  <c:v>194628.23216245032</c:v>
                </c:pt>
                <c:pt idx="8">
                  <c:v>203183.27531900606</c:v>
                </c:pt>
                <c:pt idx="9">
                  <c:v>210691.24168292191</c:v>
                </c:pt>
                <c:pt idx="10">
                  <c:v>217260.71115661447</c:v>
                </c:pt>
                <c:pt idx="11">
                  <c:v>222974.65156496686</c:v>
                </c:pt>
                <c:pt idx="12">
                  <c:v>227897.42255368523</c:v>
                </c:pt>
                <c:pt idx="13">
                  <c:v>232079.37545279972</c:v>
                </c:pt>
                <c:pt idx="14">
                  <c:v>235559.96933342531</c:v>
                </c:pt>
                <c:pt idx="15">
                  <c:v>238369.92916897257</c:v>
                </c:pt>
                <c:pt idx="16">
                  <c:v>240532.75961816887</c:v>
                </c:pt>
                <c:pt idx="17">
                  <c:v>242065.80738488588</c:v>
                </c:pt>
                <c:pt idx="18">
                  <c:v>242980.99328572096</c:v>
                </c:pt>
                <c:pt idx="19">
                  <c:v>243285.29020306293</c:v>
                </c:pt>
                <c:pt idx="20">
                  <c:v>242980.99328572096</c:v>
                </c:pt>
                <c:pt idx="21">
                  <c:v>242065.80738488588</c:v>
                </c:pt>
                <c:pt idx="22">
                  <c:v>240532.75961816887</c:v>
                </c:pt>
                <c:pt idx="23">
                  <c:v>238369.92916897257</c:v>
                </c:pt>
                <c:pt idx="24">
                  <c:v>235559.96933342531</c:v>
                </c:pt>
                <c:pt idx="25">
                  <c:v>232079.37545279972</c:v>
                </c:pt>
                <c:pt idx="26">
                  <c:v>227897.42255368523</c:v>
                </c:pt>
                <c:pt idx="27">
                  <c:v>222974.65156496686</c:v>
                </c:pt>
                <c:pt idx="28">
                  <c:v>217260.71115661447</c:v>
                </c:pt>
                <c:pt idx="29">
                  <c:v>210691.24168292191</c:v>
                </c:pt>
                <c:pt idx="30">
                  <c:v>203183.27531900606</c:v>
                </c:pt>
                <c:pt idx="31">
                  <c:v>194628.23216245032</c:v>
                </c:pt>
                <c:pt idx="32">
                  <c:v>184880.81425030663</c:v>
                </c:pt>
                <c:pt idx="33">
                  <c:v>173740.4487702451</c:v>
                </c:pt>
                <c:pt idx="34">
                  <c:v>160918.0938793708</c:v>
                </c:pt>
                <c:pt idx="35">
                  <c:v>145971.17412183774</c:v>
                </c:pt>
                <c:pt idx="36">
                  <c:v>128158.47903708837</c:v>
                </c:pt>
                <c:pt idx="37">
                  <c:v>106045.59944451174</c:v>
                </c:pt>
                <c:pt idx="38">
                  <c:v>75965.807517895082</c:v>
                </c:pt>
              </c:numCache>
            </c:numRef>
          </c:yVal>
          <c:smooth val="0"/>
          <c:extLst>
            <c:ext xmlns:c16="http://schemas.microsoft.com/office/drawing/2014/chart" uri="{C3380CC4-5D6E-409C-BE32-E72D297353CC}">
              <c16:uniqueId val="{00000000-1D64-44A3-83F3-5B16429D2D44}"/>
            </c:ext>
          </c:extLst>
        </c:ser>
        <c:dLbls>
          <c:showLegendKey val="0"/>
          <c:showVal val="0"/>
          <c:showCatName val="0"/>
          <c:showSerName val="0"/>
          <c:showPercent val="0"/>
          <c:showBubbleSize val="0"/>
        </c:dLbls>
        <c:axId val="811134864"/>
        <c:axId val="811135192"/>
      </c:scatterChart>
      <c:valAx>
        <c:axId val="81113486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Distance from Center of Circular Contact Area (in)</a:t>
                </a:r>
              </a:p>
            </c:rich>
          </c:tx>
          <c:layout>
            <c:manualLayout>
              <c:xMode val="edge"/>
              <c:yMode val="edge"/>
              <c:x val="0.23433136176795941"/>
              <c:y val="0.897401893589212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811135192"/>
        <c:crosses val="autoZero"/>
        <c:crossBetween val="midCat"/>
      </c:valAx>
      <c:valAx>
        <c:axId val="811135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Bearing Stress (psi)</a:t>
                </a:r>
              </a:p>
            </c:rich>
          </c:tx>
          <c:layout>
            <c:manualLayout>
              <c:xMode val="edge"/>
              <c:yMode val="edge"/>
              <c:x val="1.7832571398058814E-2"/>
              <c:y val="0.2942726692917431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81113486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image" Target="../media/image2.gif"/><Relationship Id="rId2" Type="http://schemas.openxmlformats.org/officeDocument/2006/relationships/chart" Target="../charts/chart1.xml"/><Relationship Id="rId1" Type="http://schemas.openxmlformats.org/officeDocument/2006/relationships/image" Target="../media/image4.png"/><Relationship Id="rId6" Type="http://schemas.openxmlformats.org/officeDocument/2006/relationships/hyperlink" Target="http://www.abbottaerospace.com/technical-library/donate/" TargetMode="External"/><Relationship Id="rId5" Type="http://schemas.openxmlformats.org/officeDocument/2006/relationships/image" Target="../media/image1.png"/><Relationship Id="rId4" Type="http://schemas.openxmlformats.org/officeDocument/2006/relationships/hyperlink" Target="http://www.abbottaerospace.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274321</xdr:colOff>
      <xdr:row>14</xdr:row>
      <xdr:rowOff>167640</xdr:rowOff>
    </xdr:from>
    <xdr:to>
      <xdr:col>4</xdr:col>
      <xdr:colOff>144019</xdr:colOff>
      <xdr:row>25</xdr:row>
      <xdr:rowOff>106680</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9161" y="2636520"/>
          <a:ext cx="1744218" cy="1866900"/>
        </a:xfrm>
        <a:prstGeom prst="rect">
          <a:avLst/>
        </a:prstGeom>
      </xdr:spPr>
    </xdr:pic>
    <xdr:clientData/>
  </xdr:twoCellAnchor>
  <xdr:twoCellAnchor>
    <xdr:from>
      <xdr:col>0</xdr:col>
      <xdr:colOff>327660</xdr:colOff>
      <xdr:row>38</xdr:row>
      <xdr:rowOff>53340</xdr:rowOff>
    </xdr:from>
    <xdr:to>
      <xdr:col>6</xdr:col>
      <xdr:colOff>327660</xdr:colOff>
      <xdr:row>49</xdr:row>
      <xdr:rowOff>7620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0</xdr:colOff>
      <xdr:row>22</xdr:row>
      <xdr:rowOff>152400</xdr:rowOff>
    </xdr:from>
    <xdr:to>
      <xdr:col>31</xdr:col>
      <xdr:colOff>525780</xdr:colOff>
      <xdr:row>37</xdr:row>
      <xdr:rowOff>84909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10" name="Group 9"/>
        <xdr:cNvGrpSpPr/>
      </xdr:nvGrpSpPr>
      <xdr:grpSpPr>
        <a:xfrm>
          <a:off x="40822" y="1267641"/>
          <a:ext cx="2525213" cy="630195"/>
          <a:chOff x="40822" y="1267641"/>
          <a:chExt cx="2570933" cy="630195"/>
        </a:xfrm>
      </xdr:grpSpPr>
      <xdr:pic>
        <xdr:nvPicPr>
          <xdr:cNvPr id="11" name="Picture 10">
            <a:hlinkClick xmlns:r="http://schemas.openxmlformats.org/officeDocument/2006/relationships" r:id="rId4"/>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2" name="Picture 11" descr="PayPal - The safer, easier way to pay online!">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download/affdl-tr-69-42"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showGridLines="0" workbookViewId="0"/>
  </sheetViews>
  <sheetFormatPr defaultColWidth="8.6640625" defaultRowHeight="13.2" x14ac:dyDescent="0.25"/>
  <sheetData>
    <row r="1" spans="1:26" x14ac:dyDescent="0.25">
      <c r="A1" s="2"/>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11" spans="1:26" x14ac:dyDescent="0.25">
      <c r="A11" s="2"/>
    </row>
  </sheetData>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tabSelected="1" view="pageBreakPreview" topLeftCell="A24" zoomScale="70" zoomScaleNormal="100" zoomScaleSheetLayoutView="70" workbookViewId="0">
      <selection activeCell="C65" sqref="C65"/>
    </sheetView>
  </sheetViews>
  <sheetFormatPr defaultColWidth="9.109375" defaultRowHeight="15.6" x14ac:dyDescent="0.3"/>
  <cols>
    <col min="1" max="2" width="9.109375" style="58"/>
    <col min="3" max="3" width="10.6640625" style="58" bestFit="1" customWidth="1"/>
    <col min="4" max="11" width="9.109375" style="58"/>
    <col min="12" max="12" width="5.44140625" style="43" customWidth="1"/>
    <col min="13" max="17" width="5.33203125" style="76" customWidth="1"/>
    <col min="18" max="19" width="5.33203125" style="77" customWidth="1"/>
    <col min="20" max="25" width="9.109375" style="79"/>
    <col min="26" max="16384" width="9.109375" style="58"/>
  </cols>
  <sheetData>
    <row r="1" spans="1:25" s="43" customFormat="1" ht="13.8" x14ac:dyDescent="0.3">
      <c r="A1" s="39"/>
      <c r="B1" s="40" t="s">
        <v>11</v>
      </c>
      <c r="C1" s="41" t="s">
        <v>10</v>
      </c>
      <c r="D1" s="39"/>
      <c r="E1" s="39"/>
      <c r="F1" s="40" t="s">
        <v>24</v>
      </c>
      <c r="G1" s="42"/>
      <c r="H1" s="39"/>
      <c r="I1" s="39"/>
      <c r="J1" s="39"/>
      <c r="K1" s="39"/>
      <c r="M1" s="72"/>
      <c r="N1" s="72"/>
      <c r="O1" s="72"/>
      <c r="P1" s="72"/>
      <c r="Q1" s="72"/>
      <c r="R1" s="72"/>
      <c r="S1" s="72"/>
      <c r="T1" s="73"/>
      <c r="U1" s="73"/>
      <c r="V1" s="73"/>
      <c r="W1" s="74"/>
      <c r="X1" s="75"/>
      <c r="Y1" s="73"/>
    </row>
    <row r="2" spans="1:25" s="43" customFormat="1" ht="13.8" x14ac:dyDescent="0.3">
      <c r="A2" s="39"/>
      <c r="B2" s="40" t="s">
        <v>12</v>
      </c>
      <c r="C2" s="41" t="s">
        <v>13</v>
      </c>
      <c r="D2" s="39"/>
      <c r="E2" s="39"/>
      <c r="F2" s="40" t="s">
        <v>14</v>
      </c>
      <c r="G2" s="41"/>
      <c r="H2" s="39"/>
      <c r="I2" s="39"/>
      <c r="J2" s="39"/>
      <c r="K2" s="39"/>
      <c r="M2" s="72"/>
      <c r="N2" s="72"/>
      <c r="O2" s="72"/>
      <c r="P2" s="72"/>
      <c r="Q2" s="72"/>
      <c r="R2" s="72"/>
      <c r="S2" s="72"/>
      <c r="T2" s="73"/>
      <c r="U2" s="73"/>
      <c r="V2" s="73"/>
      <c r="W2" s="74"/>
      <c r="X2" s="75"/>
      <c r="Y2" s="73"/>
    </row>
    <row r="3" spans="1:25" s="43" customFormat="1" ht="13.8" x14ac:dyDescent="0.3">
      <c r="A3" s="39"/>
      <c r="B3" s="40" t="s">
        <v>0</v>
      </c>
      <c r="C3" s="48"/>
      <c r="D3" s="39"/>
      <c r="E3" s="39"/>
      <c r="F3" s="40" t="s">
        <v>1</v>
      </c>
      <c r="G3" s="41"/>
      <c r="H3" s="39"/>
      <c r="I3" s="39"/>
      <c r="J3" s="39"/>
      <c r="K3" s="39"/>
      <c r="M3" s="72"/>
      <c r="N3" s="72"/>
      <c r="O3" s="72"/>
      <c r="P3" s="72"/>
      <c r="Q3" s="72"/>
      <c r="R3" s="72"/>
      <c r="S3" s="72"/>
      <c r="T3" s="73"/>
      <c r="U3" s="73"/>
      <c r="V3" s="73"/>
      <c r="W3" s="74"/>
      <c r="X3" s="75"/>
      <c r="Y3" s="73"/>
    </row>
    <row r="4" spans="1:25" s="43" customFormat="1" ht="13.8" x14ac:dyDescent="0.3">
      <c r="A4" s="39"/>
      <c r="B4" s="40" t="s">
        <v>37</v>
      </c>
      <c r="C4" s="42"/>
      <c r="D4" s="39"/>
      <c r="E4" s="39"/>
      <c r="F4" s="40" t="s">
        <v>38</v>
      </c>
      <c r="G4" s="41" t="s">
        <v>39</v>
      </c>
      <c r="H4" s="39"/>
      <c r="I4" s="39"/>
      <c r="J4" s="39"/>
      <c r="K4" s="39"/>
      <c r="M4" s="72"/>
      <c r="N4" s="72"/>
      <c r="O4" s="72"/>
      <c r="P4" s="72"/>
      <c r="Q4" s="76"/>
      <c r="R4" s="77"/>
      <c r="S4" s="77"/>
      <c r="T4" s="73"/>
      <c r="U4" s="73"/>
      <c r="V4" s="73"/>
      <c r="W4" s="74"/>
      <c r="X4" s="75"/>
      <c r="Y4" s="73"/>
    </row>
    <row r="5" spans="1:25" s="43" customFormat="1" ht="13.8" x14ac:dyDescent="0.3">
      <c r="A5" s="39"/>
      <c r="B5" s="40" t="s">
        <v>40</v>
      </c>
      <c r="C5" s="42"/>
      <c r="D5" s="39"/>
      <c r="E5" s="40"/>
      <c r="F5" s="39"/>
      <c r="G5" s="39"/>
      <c r="H5" s="39"/>
      <c r="I5" s="39"/>
      <c r="J5" s="39"/>
      <c r="K5" s="39"/>
      <c r="M5" s="72"/>
      <c r="N5" s="72"/>
      <c r="O5" s="72"/>
      <c r="P5" s="72"/>
      <c r="Q5" s="76"/>
      <c r="R5" s="77"/>
      <c r="S5" s="77"/>
      <c r="T5" s="73"/>
      <c r="U5" s="73"/>
      <c r="V5" s="73"/>
      <c r="W5" s="74"/>
      <c r="X5" s="75"/>
      <c r="Y5" s="73"/>
    </row>
    <row r="6" spans="1:25" s="43" customFormat="1" ht="13.8" x14ac:dyDescent="0.3">
      <c r="A6" s="39"/>
      <c r="B6" s="39" t="s">
        <v>15</v>
      </c>
      <c r="C6" s="51"/>
      <c r="D6" s="39"/>
      <c r="E6" s="39"/>
      <c r="F6" s="39"/>
      <c r="G6" s="39"/>
      <c r="H6" s="39"/>
      <c r="I6" s="39"/>
      <c r="J6" s="39"/>
      <c r="K6" s="39"/>
      <c r="M6" s="72"/>
      <c r="N6" s="72"/>
      <c r="O6" s="72"/>
      <c r="P6" s="72"/>
      <c r="Q6" s="76"/>
      <c r="R6" s="77"/>
      <c r="S6" s="77"/>
      <c r="T6" s="73"/>
      <c r="U6" s="73"/>
      <c r="V6" s="73"/>
      <c r="W6" s="74"/>
      <c r="X6" s="75"/>
      <c r="Y6" s="73"/>
    </row>
    <row r="7" spans="1:25" s="43" customFormat="1" ht="13.8" x14ac:dyDescent="0.3">
      <c r="A7" s="39"/>
      <c r="B7" s="39"/>
      <c r="C7" s="39"/>
      <c r="D7" s="39"/>
      <c r="E7" s="39"/>
      <c r="F7" s="39"/>
      <c r="G7" s="39"/>
      <c r="H7" s="39"/>
      <c r="I7" s="39"/>
      <c r="J7" s="39"/>
      <c r="K7" s="39"/>
      <c r="M7" s="72"/>
      <c r="N7" s="72"/>
      <c r="O7" s="72"/>
      <c r="P7" s="72"/>
      <c r="Q7" s="76"/>
      <c r="R7" s="77"/>
      <c r="S7" s="77"/>
      <c r="T7" s="73"/>
      <c r="U7" s="73"/>
      <c r="V7" s="73"/>
      <c r="W7" s="74"/>
      <c r="X7" s="75"/>
      <c r="Y7" s="73"/>
    </row>
    <row r="8" spans="1:25" s="43" customFormat="1" ht="13.8" x14ac:dyDescent="0.3">
      <c r="A8" s="52"/>
      <c r="E8" s="45"/>
      <c r="F8" s="46"/>
      <c r="H8" s="53"/>
      <c r="I8" s="45"/>
      <c r="J8" s="54"/>
      <c r="K8" s="55"/>
      <c r="L8" s="56"/>
      <c r="M8" s="72"/>
      <c r="N8" s="72"/>
      <c r="O8" s="72"/>
      <c r="P8" s="72"/>
      <c r="Q8" s="76"/>
      <c r="R8" s="77"/>
      <c r="S8" s="77"/>
      <c r="T8" s="73"/>
      <c r="U8" s="73"/>
      <c r="V8" s="73"/>
      <c r="W8" s="73"/>
      <c r="X8" s="73"/>
      <c r="Y8" s="73"/>
    </row>
    <row r="9" spans="1:25" s="43" customFormat="1" ht="13.8" x14ac:dyDescent="0.3">
      <c r="E9" s="45"/>
      <c r="F9" s="53"/>
      <c r="H9" s="53"/>
      <c r="I9" s="45"/>
      <c r="J9" s="55"/>
      <c r="K9" s="55"/>
      <c r="L9" s="56"/>
      <c r="M9" s="72"/>
      <c r="N9" s="72"/>
      <c r="O9" s="72"/>
      <c r="P9" s="72"/>
      <c r="Q9" s="76"/>
      <c r="R9" s="77"/>
      <c r="S9" s="77"/>
      <c r="T9" s="73"/>
      <c r="U9" s="73"/>
      <c r="V9" s="73"/>
      <c r="W9" s="73"/>
      <c r="X9" s="73"/>
      <c r="Y9" s="73"/>
    </row>
    <row r="10" spans="1:25" s="43" customFormat="1" ht="13.8" x14ac:dyDescent="0.3">
      <c r="E10" s="45"/>
      <c r="F10" s="53"/>
      <c r="H10" s="53"/>
      <c r="I10" s="45"/>
      <c r="J10" s="46"/>
      <c r="K10" s="53"/>
      <c r="L10" s="56"/>
      <c r="M10" s="72"/>
      <c r="N10" s="72"/>
      <c r="O10" s="72"/>
      <c r="P10" s="72"/>
      <c r="Q10" s="76"/>
      <c r="R10" s="77"/>
      <c r="S10" s="77"/>
      <c r="T10" s="73"/>
      <c r="U10" s="73"/>
      <c r="V10" s="73"/>
      <c r="W10" s="73"/>
      <c r="X10" s="73"/>
      <c r="Y10" s="73"/>
    </row>
    <row r="11" spans="1:25" s="43" customFormat="1" ht="13.8" x14ac:dyDescent="0.3">
      <c r="E11" s="45"/>
      <c r="F11" s="53"/>
      <c r="I11" s="57"/>
      <c r="J11" s="46"/>
      <c r="M11" s="72"/>
      <c r="N11" s="72"/>
      <c r="O11" s="72"/>
      <c r="P11" s="72"/>
      <c r="Q11" s="72"/>
      <c r="R11" s="72"/>
      <c r="S11" s="72"/>
      <c r="T11" s="73"/>
      <c r="U11" s="73"/>
      <c r="V11" s="73"/>
      <c r="W11" s="73"/>
      <c r="X11" s="73"/>
      <c r="Y11" s="73"/>
    </row>
    <row r="12" spans="1:25" x14ac:dyDescent="0.3">
      <c r="C12" s="59" t="str">
        <f>G4</f>
        <v>IMPORTANT INFORMATION</v>
      </c>
      <c r="M12" s="72"/>
      <c r="N12" s="72"/>
      <c r="O12" s="72"/>
      <c r="P12" s="72"/>
      <c r="Q12" s="78"/>
      <c r="R12" s="78"/>
      <c r="S12" s="78"/>
    </row>
    <row r="13" spans="1:25" s="43" customFormat="1" ht="13.8" x14ac:dyDescent="0.3">
      <c r="M13" s="72"/>
      <c r="N13" s="72"/>
      <c r="O13" s="72"/>
      <c r="P13" s="72"/>
      <c r="Q13" s="72"/>
      <c r="R13" s="72"/>
      <c r="S13" s="72"/>
      <c r="T13" s="73"/>
      <c r="U13" s="73"/>
      <c r="V13" s="73"/>
      <c r="W13" s="73"/>
      <c r="X13" s="73"/>
      <c r="Y13" s="73"/>
    </row>
    <row r="14" spans="1:25" s="43" customFormat="1" ht="13.8" x14ac:dyDescent="0.3">
      <c r="B14" s="60" t="s">
        <v>44</v>
      </c>
      <c r="M14" s="72"/>
      <c r="N14" s="72"/>
      <c r="O14" s="72"/>
      <c r="P14" s="72"/>
      <c r="Q14" s="72"/>
      <c r="R14" s="72"/>
      <c r="S14" s="72"/>
      <c r="T14" s="73"/>
      <c r="U14" s="73"/>
      <c r="V14" s="73"/>
      <c r="W14" s="73"/>
      <c r="X14" s="73"/>
      <c r="Y14" s="73"/>
    </row>
    <row r="15" spans="1:25" s="43" customFormat="1" ht="13.8" x14ac:dyDescent="0.3">
      <c r="A15" s="61"/>
      <c r="K15" s="61"/>
      <c r="M15" s="76"/>
      <c r="N15" s="76"/>
      <c r="O15" s="76"/>
      <c r="P15" s="76"/>
      <c r="Q15" s="76"/>
      <c r="R15" s="77"/>
      <c r="S15" s="77"/>
      <c r="T15" s="73"/>
      <c r="U15" s="73"/>
      <c r="V15" s="73"/>
      <c r="W15" s="73"/>
      <c r="X15" s="73"/>
      <c r="Y15" s="73"/>
    </row>
    <row r="16" spans="1:25" s="43" customFormat="1" ht="12.75" customHeight="1" x14ac:dyDescent="0.3">
      <c r="B16" s="92" t="s">
        <v>52</v>
      </c>
      <c r="C16" s="92"/>
      <c r="D16" s="92"/>
      <c r="E16" s="92"/>
      <c r="F16" s="92"/>
      <c r="G16" s="92"/>
      <c r="H16" s="92"/>
      <c r="I16" s="92"/>
      <c r="J16" s="92"/>
      <c r="M16" s="76"/>
      <c r="N16" s="76"/>
      <c r="O16" s="76"/>
      <c r="P16" s="76"/>
      <c r="Q16" s="76"/>
      <c r="R16" s="77"/>
      <c r="S16" s="77"/>
      <c r="T16" s="73"/>
      <c r="U16" s="73"/>
      <c r="V16" s="73"/>
      <c r="W16" s="73"/>
      <c r="X16" s="73"/>
      <c r="Y16" s="73"/>
    </row>
    <row r="17" spans="1:25" s="43" customFormat="1" ht="13.8" x14ac:dyDescent="0.3">
      <c r="B17" s="92"/>
      <c r="C17" s="92"/>
      <c r="D17" s="92"/>
      <c r="E17" s="92"/>
      <c r="F17" s="92"/>
      <c r="G17" s="92"/>
      <c r="H17" s="92"/>
      <c r="I17" s="92"/>
      <c r="J17" s="92"/>
      <c r="M17" s="76"/>
      <c r="N17" s="76"/>
      <c r="O17" s="76"/>
      <c r="P17" s="76"/>
      <c r="Q17" s="76"/>
      <c r="R17" s="77"/>
      <c r="S17" s="77"/>
      <c r="T17" s="73"/>
      <c r="U17" s="73"/>
      <c r="V17" s="73"/>
      <c r="W17" s="73"/>
      <c r="X17" s="73"/>
      <c r="Y17" s="73"/>
    </row>
    <row r="18" spans="1:25" s="43" customFormat="1" ht="13.8" x14ac:dyDescent="0.3">
      <c r="B18" s="92"/>
      <c r="C18" s="92"/>
      <c r="D18" s="92"/>
      <c r="E18" s="92"/>
      <c r="F18" s="92"/>
      <c r="G18" s="92"/>
      <c r="H18" s="92"/>
      <c r="I18" s="92"/>
      <c r="J18" s="92"/>
      <c r="M18" s="76"/>
      <c r="N18" s="76"/>
      <c r="O18" s="76"/>
      <c r="P18" s="76"/>
      <c r="Q18" s="76"/>
      <c r="R18" s="77"/>
      <c r="S18" s="77"/>
      <c r="T18" s="73"/>
      <c r="U18" s="73"/>
      <c r="V18" s="73"/>
      <c r="W18" s="73"/>
      <c r="X18" s="73"/>
      <c r="Y18" s="73"/>
    </row>
    <row r="19" spans="1:25" s="43" customFormat="1" ht="13.8" x14ac:dyDescent="0.3">
      <c r="B19" s="92"/>
      <c r="C19" s="92"/>
      <c r="D19" s="92"/>
      <c r="E19" s="92"/>
      <c r="F19" s="92"/>
      <c r="G19" s="92"/>
      <c r="H19" s="92"/>
      <c r="I19" s="92"/>
      <c r="J19" s="92"/>
      <c r="M19" s="76"/>
      <c r="N19" s="76"/>
      <c r="O19" s="76"/>
      <c r="P19" s="76"/>
      <c r="Q19" s="76"/>
      <c r="R19" s="77"/>
      <c r="S19" s="77"/>
      <c r="T19" s="73"/>
      <c r="U19" s="73"/>
      <c r="V19" s="73"/>
      <c r="W19" s="73"/>
      <c r="X19" s="73"/>
      <c r="Y19" s="73"/>
    </row>
    <row r="20" spans="1:25" s="43" customFormat="1" ht="12.75" customHeight="1" x14ac:dyDescent="0.3">
      <c r="A20" s="61"/>
      <c r="B20" s="62" t="s">
        <v>50</v>
      </c>
      <c r="C20" s="61"/>
      <c r="D20" s="61"/>
      <c r="E20" s="61"/>
      <c r="F20" s="61"/>
      <c r="G20" s="61"/>
      <c r="H20" s="61"/>
      <c r="I20" s="61"/>
      <c r="J20" s="61"/>
      <c r="K20" s="61"/>
      <c r="M20" s="76"/>
      <c r="N20" s="76"/>
      <c r="O20" s="76"/>
      <c r="P20" s="76"/>
      <c r="Q20" s="76"/>
      <c r="R20" s="77"/>
      <c r="S20" s="77"/>
      <c r="T20" s="73"/>
      <c r="U20" s="73"/>
      <c r="V20" s="73"/>
      <c r="W20" s="73"/>
      <c r="X20" s="73"/>
      <c r="Y20" s="73"/>
    </row>
    <row r="21" spans="1:25" s="43" customFormat="1" ht="13.8" x14ac:dyDescent="0.3">
      <c r="A21" s="61"/>
      <c r="B21" s="62"/>
      <c r="C21" s="61"/>
      <c r="D21" s="61"/>
      <c r="E21" s="61"/>
      <c r="F21" s="61"/>
      <c r="G21" s="61"/>
      <c r="H21" s="61"/>
      <c r="I21" s="61"/>
      <c r="J21" s="61"/>
      <c r="K21" s="61"/>
      <c r="M21" s="76"/>
      <c r="N21" s="76"/>
      <c r="O21" s="76"/>
      <c r="P21" s="76"/>
      <c r="Q21" s="76"/>
      <c r="R21" s="77"/>
      <c r="S21" s="77"/>
      <c r="T21" s="73"/>
      <c r="U21" s="73"/>
      <c r="V21" s="73"/>
      <c r="W21" s="73"/>
      <c r="X21" s="73"/>
      <c r="Y21" s="73"/>
    </row>
    <row r="22" spans="1:25" s="43" customFormat="1" ht="13.8" x14ac:dyDescent="0.3">
      <c r="A22" s="61"/>
      <c r="B22" s="92" t="s">
        <v>53</v>
      </c>
      <c r="C22" s="92"/>
      <c r="D22" s="92"/>
      <c r="E22" s="92"/>
      <c r="F22" s="92"/>
      <c r="G22" s="92"/>
      <c r="H22" s="92"/>
      <c r="I22" s="92"/>
      <c r="J22" s="92"/>
      <c r="K22" s="61"/>
      <c r="M22" s="76"/>
      <c r="N22" s="76"/>
      <c r="O22" s="76"/>
      <c r="P22" s="76"/>
      <c r="Q22" s="76"/>
      <c r="R22" s="77"/>
      <c r="S22" s="77"/>
      <c r="T22" s="73"/>
      <c r="U22" s="73"/>
      <c r="V22" s="73"/>
      <c r="W22" s="73"/>
      <c r="X22" s="73"/>
      <c r="Y22" s="73"/>
    </row>
    <row r="23" spans="1:25" s="43" customFormat="1" ht="13.8" x14ac:dyDescent="0.3">
      <c r="A23" s="61"/>
      <c r="B23" s="92"/>
      <c r="C23" s="92"/>
      <c r="D23" s="92"/>
      <c r="E23" s="92"/>
      <c r="F23" s="92"/>
      <c r="G23" s="92"/>
      <c r="H23" s="92"/>
      <c r="I23" s="92"/>
      <c r="J23" s="92"/>
      <c r="K23" s="61"/>
      <c r="M23" s="76"/>
      <c r="N23" s="76"/>
      <c r="O23" s="76"/>
      <c r="P23" s="76"/>
      <c r="Q23" s="76"/>
      <c r="R23" s="77"/>
      <c r="S23" s="80"/>
      <c r="T23" s="73"/>
      <c r="U23" s="73"/>
      <c r="V23" s="73"/>
      <c r="W23" s="73"/>
      <c r="X23" s="73"/>
      <c r="Y23" s="73"/>
    </row>
    <row r="24" spans="1:25" s="43" customFormat="1" ht="13.8" x14ac:dyDescent="0.3">
      <c r="A24" s="61"/>
      <c r="B24" s="92"/>
      <c r="C24" s="92"/>
      <c r="D24" s="92"/>
      <c r="E24" s="92"/>
      <c r="F24" s="92"/>
      <c r="G24" s="92"/>
      <c r="H24" s="92"/>
      <c r="I24" s="92"/>
      <c r="J24" s="92"/>
      <c r="K24" s="61"/>
      <c r="M24" s="76"/>
      <c r="N24" s="76"/>
      <c r="O24" s="76"/>
      <c r="P24" s="76"/>
      <c r="Q24" s="76"/>
      <c r="R24" s="77"/>
      <c r="S24" s="80"/>
      <c r="T24" s="73"/>
      <c r="U24" s="73"/>
      <c r="V24" s="73"/>
      <c r="W24" s="73"/>
      <c r="X24" s="73"/>
      <c r="Y24" s="73"/>
    </row>
    <row r="25" spans="1:25" s="43" customFormat="1" ht="12.75" customHeight="1" x14ac:dyDescent="0.3">
      <c r="A25" s="61"/>
      <c r="B25" s="89"/>
      <c r="C25" s="89"/>
      <c r="D25" s="89"/>
      <c r="E25" s="89"/>
      <c r="F25" s="95" t="s">
        <v>87</v>
      </c>
      <c r="G25" s="89"/>
      <c r="H25" s="89"/>
      <c r="I25" s="89"/>
      <c r="J25" s="89"/>
      <c r="K25" s="61"/>
      <c r="M25" s="76"/>
      <c r="N25" s="76"/>
      <c r="O25" s="76"/>
      <c r="P25" s="76"/>
      <c r="Q25" s="76"/>
      <c r="R25" s="77"/>
      <c r="S25" s="77"/>
      <c r="T25" s="73"/>
      <c r="U25" s="73"/>
      <c r="V25" s="73"/>
      <c r="W25" s="73"/>
      <c r="X25" s="73"/>
      <c r="Y25" s="73"/>
    </row>
    <row r="26" spans="1:25" s="43" customFormat="1" ht="13.8" x14ac:dyDescent="0.3">
      <c r="A26" s="61"/>
      <c r="B26" s="92" t="s">
        <v>54</v>
      </c>
      <c r="C26" s="92"/>
      <c r="D26" s="92"/>
      <c r="E26" s="92"/>
      <c r="F26" s="92"/>
      <c r="G26" s="92"/>
      <c r="H26" s="92"/>
      <c r="I26" s="92"/>
      <c r="J26" s="92"/>
      <c r="K26" s="61"/>
      <c r="M26" s="76"/>
      <c r="N26" s="76"/>
      <c r="O26" s="76"/>
      <c r="P26" s="76"/>
      <c r="Q26" s="76"/>
      <c r="R26" s="77"/>
      <c r="S26" s="77"/>
      <c r="T26" s="73"/>
      <c r="U26" s="73"/>
      <c r="V26" s="73"/>
      <c r="W26" s="73"/>
      <c r="X26" s="73"/>
      <c r="Y26" s="73"/>
    </row>
    <row r="27" spans="1:25" s="43" customFormat="1" ht="13.8" x14ac:dyDescent="0.3">
      <c r="A27" s="61"/>
      <c r="B27" s="92"/>
      <c r="C27" s="92"/>
      <c r="D27" s="92"/>
      <c r="E27" s="92"/>
      <c r="F27" s="92"/>
      <c r="G27" s="92"/>
      <c r="H27" s="92"/>
      <c r="I27" s="92"/>
      <c r="J27" s="92"/>
      <c r="K27" s="61"/>
      <c r="M27" s="76"/>
      <c r="N27" s="76"/>
      <c r="O27" s="76"/>
      <c r="P27" s="76"/>
      <c r="Q27" s="76"/>
      <c r="R27" s="77"/>
      <c r="S27" s="77"/>
      <c r="T27" s="73"/>
      <c r="U27" s="73"/>
      <c r="V27" s="73"/>
      <c r="W27" s="73"/>
      <c r="X27" s="73"/>
      <c r="Y27" s="73"/>
    </row>
    <row r="28" spans="1:25" s="43" customFormat="1" ht="13.8" x14ac:dyDescent="0.3">
      <c r="A28" s="61"/>
      <c r="B28" s="89"/>
      <c r="C28" s="89"/>
      <c r="D28" s="89"/>
      <c r="E28" s="89"/>
      <c r="F28" s="89"/>
      <c r="G28" s="89"/>
      <c r="H28" s="89"/>
      <c r="I28" s="89"/>
      <c r="J28" s="89"/>
      <c r="K28" s="61"/>
      <c r="M28" s="76"/>
      <c r="N28" s="76"/>
      <c r="O28" s="76"/>
      <c r="P28" s="76"/>
      <c r="Q28" s="76"/>
      <c r="R28" s="77"/>
      <c r="S28" s="77"/>
      <c r="T28" s="73"/>
      <c r="U28" s="73"/>
      <c r="V28" s="73"/>
      <c r="W28" s="73"/>
      <c r="X28" s="73"/>
      <c r="Y28" s="73"/>
    </row>
    <row r="29" spans="1:25" s="43" customFormat="1" ht="13.8" x14ac:dyDescent="0.3">
      <c r="A29" s="61"/>
      <c r="B29" s="92" t="s">
        <v>55</v>
      </c>
      <c r="C29" s="92"/>
      <c r="D29" s="92"/>
      <c r="E29" s="92"/>
      <c r="F29" s="92"/>
      <c r="G29" s="92"/>
      <c r="H29" s="92"/>
      <c r="I29" s="92"/>
      <c r="J29" s="92"/>
      <c r="K29" s="61"/>
      <c r="M29" s="76"/>
      <c r="N29" s="76"/>
      <c r="O29" s="76"/>
      <c r="P29" s="76"/>
      <c r="Q29" s="76"/>
      <c r="R29" s="77"/>
      <c r="S29" s="77"/>
      <c r="T29" s="73"/>
      <c r="U29" s="73"/>
      <c r="V29" s="73"/>
      <c r="W29" s="73"/>
      <c r="X29" s="73"/>
      <c r="Y29" s="73"/>
    </row>
    <row r="30" spans="1:25" s="43" customFormat="1" ht="13.8" x14ac:dyDescent="0.3">
      <c r="A30" s="61"/>
      <c r="B30" s="92"/>
      <c r="C30" s="92"/>
      <c r="D30" s="92"/>
      <c r="E30" s="92"/>
      <c r="F30" s="92"/>
      <c r="G30" s="92"/>
      <c r="H30" s="92"/>
      <c r="I30" s="92"/>
      <c r="J30" s="92"/>
      <c r="K30" s="61"/>
      <c r="M30" s="76"/>
      <c r="N30" s="76"/>
      <c r="O30" s="76"/>
      <c r="P30" s="76"/>
      <c r="Q30" s="76"/>
      <c r="R30" s="77"/>
      <c r="S30" s="77"/>
      <c r="T30" s="73"/>
      <c r="U30" s="73"/>
      <c r="V30" s="73"/>
      <c r="W30" s="73"/>
      <c r="X30" s="73"/>
      <c r="Y30" s="73"/>
    </row>
    <row r="31" spans="1:25" s="43" customFormat="1" ht="12.75" customHeight="1" x14ac:dyDescent="0.3">
      <c r="A31" s="61"/>
      <c r="B31" s="92"/>
      <c r="C31" s="92"/>
      <c r="D31" s="92"/>
      <c r="E31" s="92"/>
      <c r="F31" s="92"/>
      <c r="G31" s="92"/>
      <c r="H31" s="92"/>
      <c r="I31" s="92"/>
      <c r="J31" s="92"/>
      <c r="K31" s="61"/>
      <c r="M31" s="76"/>
      <c r="N31" s="76"/>
      <c r="O31" s="76"/>
      <c r="P31" s="76"/>
      <c r="Q31" s="76"/>
      <c r="R31" s="77"/>
      <c r="S31" s="77"/>
      <c r="T31" s="73"/>
      <c r="U31" s="73"/>
      <c r="V31" s="73"/>
      <c r="W31" s="73"/>
      <c r="X31" s="73"/>
      <c r="Y31" s="73"/>
    </row>
    <row r="32" spans="1:25" s="43" customFormat="1" ht="13.8" x14ac:dyDescent="0.3">
      <c r="A32" s="61"/>
      <c r="B32" s="92"/>
      <c r="C32" s="92"/>
      <c r="D32" s="92"/>
      <c r="E32" s="92"/>
      <c r="F32" s="92"/>
      <c r="G32" s="92"/>
      <c r="H32" s="92"/>
      <c r="I32" s="92"/>
      <c r="J32" s="92"/>
      <c r="K32" s="61"/>
      <c r="M32" s="76"/>
      <c r="N32" s="76"/>
      <c r="O32" s="76"/>
      <c r="P32" s="76"/>
      <c r="Q32" s="76"/>
      <c r="R32" s="77"/>
      <c r="S32" s="77"/>
      <c r="T32" s="73"/>
      <c r="U32" s="73"/>
      <c r="V32" s="73"/>
      <c r="W32" s="73"/>
      <c r="X32" s="73"/>
      <c r="Y32" s="73"/>
    </row>
    <row r="33" spans="1:25" s="43" customFormat="1" ht="12.75" customHeight="1" x14ac:dyDescent="0.3">
      <c r="A33" s="61"/>
      <c r="B33" s="92"/>
      <c r="C33" s="92"/>
      <c r="D33" s="92"/>
      <c r="E33" s="92"/>
      <c r="F33" s="92"/>
      <c r="G33" s="92"/>
      <c r="H33" s="92"/>
      <c r="I33" s="92"/>
      <c r="J33" s="92"/>
      <c r="K33" s="61"/>
      <c r="M33" s="76"/>
      <c r="N33" s="76"/>
      <c r="O33" s="76"/>
      <c r="P33" s="76"/>
      <c r="Q33" s="76"/>
      <c r="R33" s="77"/>
      <c r="S33" s="77"/>
      <c r="T33" s="73"/>
      <c r="U33" s="73"/>
      <c r="V33" s="73"/>
      <c r="W33" s="73"/>
      <c r="X33" s="73"/>
      <c r="Y33" s="73"/>
    </row>
    <row r="34" spans="1:25" s="43" customFormat="1" ht="13.8" x14ac:dyDescent="0.3">
      <c r="A34" s="61"/>
      <c r="B34" s="89"/>
      <c r="C34" s="89"/>
      <c r="D34" s="94" t="s">
        <v>45</v>
      </c>
      <c r="E34" s="94"/>
      <c r="F34" s="94"/>
      <c r="G34" s="94"/>
      <c r="H34" s="94"/>
      <c r="I34" s="89"/>
      <c r="J34" s="89"/>
      <c r="K34" s="61"/>
      <c r="M34" s="76"/>
      <c r="N34" s="76"/>
      <c r="O34" s="76"/>
      <c r="P34" s="76"/>
      <c r="Q34" s="76"/>
      <c r="R34" s="77"/>
      <c r="S34" s="80"/>
      <c r="T34" s="73"/>
      <c r="U34" s="73"/>
      <c r="V34" s="73"/>
      <c r="W34" s="73"/>
      <c r="X34" s="73"/>
      <c r="Y34" s="73"/>
    </row>
    <row r="35" spans="1:25" s="43" customFormat="1" ht="13.8" x14ac:dyDescent="0.3">
      <c r="A35" s="61"/>
      <c r="B35" s="61"/>
      <c r="C35" s="61"/>
      <c r="I35" s="61"/>
      <c r="J35" s="61"/>
      <c r="K35" s="61"/>
      <c r="M35" s="76"/>
      <c r="N35" s="76"/>
      <c r="O35" s="76"/>
      <c r="P35" s="76"/>
      <c r="Q35" s="76"/>
      <c r="R35" s="77"/>
      <c r="S35" s="80"/>
      <c r="T35" s="73"/>
      <c r="U35" s="73"/>
      <c r="V35" s="73"/>
      <c r="W35" s="73"/>
      <c r="X35" s="73"/>
      <c r="Y35" s="73"/>
    </row>
    <row r="36" spans="1:25" s="43" customFormat="1" ht="12.75" customHeight="1" x14ac:dyDescent="0.3">
      <c r="A36" s="61"/>
      <c r="B36" s="62" t="s">
        <v>46</v>
      </c>
      <c r="C36" s="61"/>
      <c r="D36" s="61"/>
      <c r="E36" s="61"/>
      <c r="F36" s="90"/>
      <c r="G36" s="61"/>
      <c r="H36" s="61"/>
      <c r="I36" s="61"/>
      <c r="J36" s="61"/>
      <c r="K36" s="61"/>
      <c r="M36" s="76"/>
      <c r="N36" s="76"/>
      <c r="O36" s="76"/>
      <c r="P36" s="76"/>
      <c r="Q36" s="76"/>
      <c r="R36" s="77"/>
      <c r="S36" s="77"/>
      <c r="T36" s="73"/>
      <c r="U36" s="73"/>
      <c r="V36" s="73"/>
      <c r="W36" s="73"/>
      <c r="X36" s="73"/>
      <c r="Y36" s="73"/>
    </row>
    <row r="37" spans="1:25" s="43" customFormat="1" ht="13.8" x14ac:dyDescent="0.3">
      <c r="A37" s="61"/>
      <c r="B37" s="62"/>
      <c r="C37" s="61"/>
      <c r="D37" s="61"/>
      <c r="E37" s="61"/>
      <c r="F37" s="90"/>
      <c r="G37" s="61"/>
      <c r="H37" s="61"/>
      <c r="I37" s="61"/>
      <c r="J37" s="61"/>
      <c r="K37" s="61"/>
      <c r="M37" s="76"/>
      <c r="N37" s="76"/>
      <c r="O37" s="76"/>
      <c r="P37" s="76"/>
      <c r="Q37" s="76"/>
      <c r="R37" s="77"/>
      <c r="S37" s="77"/>
      <c r="T37" s="73"/>
      <c r="U37" s="73"/>
      <c r="V37" s="73"/>
      <c r="W37" s="73"/>
      <c r="X37" s="73"/>
      <c r="Y37" s="73"/>
    </row>
    <row r="38" spans="1:25" s="43" customFormat="1" ht="13.8" x14ac:dyDescent="0.3">
      <c r="A38" s="61"/>
      <c r="B38" s="92" t="s">
        <v>56</v>
      </c>
      <c r="C38" s="92"/>
      <c r="D38" s="92"/>
      <c r="E38" s="92"/>
      <c r="F38" s="92"/>
      <c r="G38" s="92"/>
      <c r="H38" s="92"/>
      <c r="I38" s="92"/>
      <c r="J38" s="92"/>
      <c r="K38" s="61"/>
      <c r="M38" s="76"/>
      <c r="N38" s="76"/>
      <c r="O38" s="76"/>
      <c r="P38" s="76"/>
      <c r="Q38" s="76"/>
      <c r="R38" s="77"/>
      <c r="S38" s="77"/>
      <c r="T38" s="73"/>
      <c r="U38" s="73"/>
      <c r="V38" s="73"/>
      <c r="W38" s="73"/>
      <c r="X38" s="73"/>
      <c r="Y38" s="73"/>
    </row>
    <row r="39" spans="1:25" s="43" customFormat="1" ht="13.8" x14ac:dyDescent="0.3">
      <c r="A39" s="61"/>
      <c r="B39" s="92"/>
      <c r="C39" s="92"/>
      <c r="D39" s="92"/>
      <c r="E39" s="92"/>
      <c r="F39" s="92"/>
      <c r="G39" s="92"/>
      <c r="H39" s="92"/>
      <c r="I39" s="92"/>
      <c r="J39" s="92"/>
      <c r="K39" s="61"/>
      <c r="M39" s="76"/>
      <c r="N39" s="76"/>
      <c r="O39" s="76"/>
      <c r="P39" s="76"/>
      <c r="Q39" s="76"/>
      <c r="R39" s="77"/>
      <c r="S39" s="77"/>
      <c r="T39" s="73"/>
      <c r="U39" s="73"/>
      <c r="V39" s="73"/>
      <c r="W39" s="73"/>
      <c r="X39" s="73"/>
      <c r="Y39" s="73"/>
    </row>
    <row r="40" spans="1:25" s="43" customFormat="1" ht="13.8" x14ac:dyDescent="0.3">
      <c r="A40" s="61"/>
      <c r="B40" s="89"/>
      <c r="C40" s="89"/>
      <c r="D40" s="89"/>
      <c r="E40" s="89"/>
      <c r="F40" s="89"/>
      <c r="G40" s="89"/>
      <c r="H40" s="89"/>
      <c r="I40" s="89"/>
      <c r="J40" s="89"/>
      <c r="K40" s="61"/>
      <c r="M40" s="76"/>
      <c r="N40" s="76"/>
      <c r="O40" s="76"/>
      <c r="P40" s="76"/>
      <c r="Q40" s="76"/>
      <c r="R40" s="77"/>
      <c r="S40" s="77"/>
      <c r="T40" s="73"/>
      <c r="U40" s="73"/>
      <c r="V40" s="73"/>
      <c r="W40" s="73"/>
      <c r="X40" s="73"/>
      <c r="Y40" s="73"/>
    </row>
    <row r="41" spans="1:25" s="43" customFormat="1" ht="13.8" x14ac:dyDescent="0.3">
      <c r="A41" s="61"/>
      <c r="B41" s="92" t="s">
        <v>57</v>
      </c>
      <c r="C41" s="92"/>
      <c r="D41" s="92"/>
      <c r="E41" s="92"/>
      <c r="F41" s="92"/>
      <c r="G41" s="92"/>
      <c r="H41" s="92"/>
      <c r="I41" s="92"/>
      <c r="J41" s="92"/>
      <c r="K41" s="61"/>
      <c r="M41" s="76"/>
      <c r="N41" s="76"/>
      <c r="O41" s="76"/>
      <c r="P41" s="76"/>
      <c r="Q41" s="76"/>
      <c r="R41" s="77"/>
      <c r="S41" s="77"/>
      <c r="T41" s="73"/>
      <c r="U41" s="73"/>
      <c r="V41" s="73"/>
      <c r="W41" s="73"/>
      <c r="X41" s="73"/>
      <c r="Y41" s="73"/>
    </row>
    <row r="42" spans="1:25" s="43" customFormat="1" ht="13.8" x14ac:dyDescent="0.3">
      <c r="A42" s="61"/>
      <c r="B42" s="92"/>
      <c r="C42" s="92"/>
      <c r="D42" s="92"/>
      <c r="E42" s="92"/>
      <c r="F42" s="92"/>
      <c r="G42" s="92"/>
      <c r="H42" s="92"/>
      <c r="I42" s="92"/>
      <c r="J42" s="92"/>
      <c r="K42" s="61"/>
      <c r="M42" s="76"/>
      <c r="N42" s="76"/>
      <c r="O42" s="76"/>
      <c r="P42" s="76"/>
      <c r="Q42" s="76"/>
      <c r="R42" s="77"/>
      <c r="S42" s="77"/>
      <c r="T42" s="73"/>
      <c r="U42" s="73"/>
      <c r="V42" s="73"/>
      <c r="W42" s="73"/>
      <c r="X42" s="73"/>
      <c r="Y42" s="73"/>
    </row>
    <row r="43" spans="1:25" s="43" customFormat="1" ht="13.8" x14ac:dyDescent="0.3">
      <c r="A43" s="61"/>
      <c r="B43" s="92"/>
      <c r="C43" s="92"/>
      <c r="D43" s="92"/>
      <c r="E43" s="92"/>
      <c r="F43" s="92"/>
      <c r="G43" s="92"/>
      <c r="H43" s="92"/>
      <c r="I43" s="92"/>
      <c r="J43" s="92"/>
      <c r="K43" s="61"/>
      <c r="M43" s="76"/>
      <c r="N43" s="76"/>
      <c r="O43" s="76"/>
      <c r="P43" s="76"/>
      <c r="Q43" s="76"/>
      <c r="R43" s="77"/>
      <c r="S43" s="77"/>
      <c r="T43" s="73"/>
      <c r="U43" s="73"/>
      <c r="V43" s="73"/>
      <c r="W43" s="73"/>
      <c r="X43" s="73"/>
      <c r="Y43" s="73"/>
    </row>
    <row r="44" spans="1:25" s="43" customFormat="1" ht="13.8" x14ac:dyDescent="0.3">
      <c r="A44" s="61"/>
      <c r="B44" s="89"/>
      <c r="C44" s="89"/>
      <c r="D44" s="89"/>
      <c r="E44" s="89"/>
      <c r="F44" s="89"/>
      <c r="G44" s="89"/>
      <c r="H44" s="89"/>
      <c r="I44" s="89"/>
      <c r="J44" s="89"/>
      <c r="K44" s="61"/>
      <c r="M44" s="76"/>
      <c r="N44" s="76"/>
      <c r="O44" s="76"/>
      <c r="P44" s="76"/>
      <c r="Q44" s="76"/>
      <c r="R44" s="77"/>
      <c r="S44" s="77"/>
      <c r="T44" s="73"/>
      <c r="U44" s="73"/>
      <c r="V44" s="73"/>
      <c r="W44" s="73"/>
      <c r="X44" s="73"/>
      <c r="Y44" s="73"/>
    </row>
    <row r="45" spans="1:25" s="43" customFormat="1" ht="12.75" customHeight="1" x14ac:dyDescent="0.3">
      <c r="A45" s="61"/>
      <c r="B45" s="92" t="s">
        <v>51</v>
      </c>
      <c r="C45" s="92"/>
      <c r="D45" s="92"/>
      <c r="E45" s="92"/>
      <c r="F45" s="92"/>
      <c r="G45" s="92"/>
      <c r="H45" s="92"/>
      <c r="I45" s="92"/>
      <c r="J45" s="92"/>
      <c r="K45" s="61"/>
      <c r="M45" s="76"/>
      <c r="N45" s="76"/>
      <c r="O45" s="76"/>
      <c r="P45" s="76"/>
      <c r="Q45" s="76"/>
      <c r="R45" s="77"/>
      <c r="S45" s="77"/>
      <c r="T45" s="73"/>
      <c r="U45" s="73"/>
      <c r="V45" s="73"/>
      <c r="W45" s="73"/>
      <c r="X45" s="73"/>
      <c r="Y45" s="73"/>
    </row>
    <row r="46" spans="1:25" s="43" customFormat="1" ht="13.8" x14ac:dyDescent="0.3">
      <c r="A46" s="61"/>
      <c r="B46" s="92"/>
      <c r="C46" s="92"/>
      <c r="D46" s="92"/>
      <c r="E46" s="92"/>
      <c r="F46" s="92"/>
      <c r="G46" s="92"/>
      <c r="H46" s="92"/>
      <c r="I46" s="92"/>
      <c r="J46" s="92"/>
      <c r="K46" s="61"/>
      <c r="M46" s="76"/>
      <c r="N46" s="76"/>
      <c r="O46" s="76"/>
      <c r="P46" s="76"/>
      <c r="Q46" s="76"/>
      <c r="R46" s="77"/>
      <c r="S46" s="77"/>
      <c r="T46" s="73"/>
      <c r="U46" s="73"/>
      <c r="V46" s="73"/>
      <c r="W46" s="73"/>
      <c r="X46" s="73"/>
      <c r="Y46" s="73"/>
    </row>
    <row r="47" spans="1:25" s="43" customFormat="1" ht="13.8" x14ac:dyDescent="0.3">
      <c r="A47" s="61"/>
      <c r="B47" s="92"/>
      <c r="C47" s="92"/>
      <c r="D47" s="92"/>
      <c r="E47" s="92"/>
      <c r="F47" s="92"/>
      <c r="G47" s="92"/>
      <c r="H47" s="92"/>
      <c r="I47" s="92"/>
      <c r="J47" s="92"/>
      <c r="K47" s="61"/>
      <c r="M47" s="76"/>
      <c r="N47" s="76"/>
      <c r="O47" s="76"/>
      <c r="P47" s="76"/>
      <c r="Q47" s="76"/>
      <c r="R47" s="77"/>
      <c r="S47" s="77"/>
      <c r="T47" s="73"/>
      <c r="U47" s="73"/>
      <c r="V47" s="73"/>
      <c r="W47" s="73"/>
      <c r="X47" s="73"/>
      <c r="Y47" s="73"/>
    </row>
    <row r="48" spans="1:25" s="43" customFormat="1" ht="12.75" customHeight="1" x14ac:dyDescent="0.3">
      <c r="A48" s="61"/>
      <c r="B48" s="92"/>
      <c r="C48" s="92"/>
      <c r="D48" s="92"/>
      <c r="E48" s="92"/>
      <c r="F48" s="92"/>
      <c r="G48" s="92"/>
      <c r="H48" s="92"/>
      <c r="I48" s="92"/>
      <c r="J48" s="92"/>
      <c r="K48" s="61"/>
      <c r="M48" s="76"/>
      <c r="N48" s="76"/>
      <c r="O48" s="76"/>
      <c r="P48" s="76"/>
      <c r="Q48" s="76"/>
      <c r="R48" s="77"/>
      <c r="S48" s="77"/>
      <c r="T48" s="73"/>
      <c r="U48" s="73"/>
      <c r="V48" s="73"/>
      <c r="W48" s="73"/>
      <c r="X48" s="73"/>
      <c r="Y48" s="73"/>
    </row>
    <row r="49" spans="1:25" s="43" customFormat="1" ht="13.8" x14ac:dyDescent="0.3">
      <c r="A49" s="61"/>
      <c r="B49" s="61" t="s">
        <v>58</v>
      </c>
      <c r="C49" s="61"/>
      <c r="D49" s="61"/>
      <c r="E49" s="61"/>
      <c r="F49" s="61"/>
      <c r="G49" s="61"/>
      <c r="H49" s="61"/>
      <c r="I49" s="61"/>
      <c r="J49" s="61"/>
      <c r="K49" s="61"/>
      <c r="M49" s="76"/>
      <c r="N49" s="76"/>
      <c r="O49" s="76"/>
      <c r="P49" s="76"/>
      <c r="Q49" s="76"/>
      <c r="R49" s="77"/>
      <c r="S49" s="77"/>
      <c r="T49" s="73"/>
      <c r="U49" s="73"/>
      <c r="V49" s="73"/>
      <c r="W49" s="73"/>
      <c r="X49" s="73"/>
      <c r="Y49" s="73"/>
    </row>
    <row r="50" spans="1:25" s="43" customFormat="1" ht="13.8" x14ac:dyDescent="0.3">
      <c r="A50" s="61"/>
      <c r="B50" s="61"/>
      <c r="C50" s="61"/>
      <c r="D50" s="61"/>
      <c r="F50" s="95" t="s">
        <v>88</v>
      </c>
      <c r="G50" s="90"/>
      <c r="H50" s="61"/>
      <c r="I50" s="61"/>
      <c r="J50" s="61"/>
      <c r="K50" s="61"/>
      <c r="M50" s="76"/>
      <c r="N50" s="76"/>
      <c r="O50" s="76"/>
      <c r="P50" s="76"/>
      <c r="Q50" s="76"/>
      <c r="R50" s="77"/>
      <c r="S50" s="77"/>
      <c r="T50" s="73"/>
      <c r="U50" s="73"/>
      <c r="V50" s="73"/>
      <c r="W50" s="73"/>
      <c r="X50" s="73"/>
      <c r="Y50" s="73"/>
    </row>
    <row r="51" spans="1:25" s="43" customFormat="1" ht="13.8" x14ac:dyDescent="0.3">
      <c r="A51" s="61"/>
      <c r="B51" s="61"/>
      <c r="C51" s="61"/>
      <c r="D51" s="61"/>
      <c r="E51" s="61"/>
      <c r="F51" s="61"/>
      <c r="G51" s="61"/>
      <c r="H51" s="61"/>
      <c r="I51" s="61"/>
      <c r="J51" s="61"/>
      <c r="K51" s="61"/>
      <c r="M51" s="76"/>
      <c r="N51" s="76"/>
      <c r="O51" s="76"/>
      <c r="P51" s="76"/>
      <c r="Q51" s="76"/>
      <c r="R51" s="77"/>
      <c r="S51" s="77"/>
      <c r="T51" s="73"/>
      <c r="U51" s="73"/>
      <c r="V51" s="73"/>
      <c r="W51" s="73"/>
      <c r="X51" s="73"/>
      <c r="Y51" s="73"/>
    </row>
    <row r="52" spans="1:25" s="43" customFormat="1" ht="12.75" customHeight="1" x14ac:dyDescent="0.3">
      <c r="A52" s="61"/>
      <c r="B52" s="62" t="s">
        <v>59</v>
      </c>
      <c r="C52" s="61"/>
      <c r="D52" s="61"/>
      <c r="E52" s="61"/>
      <c r="F52" s="61"/>
      <c r="G52" s="61"/>
      <c r="H52" s="61"/>
      <c r="I52" s="61"/>
      <c r="J52" s="61"/>
      <c r="K52" s="61"/>
      <c r="M52" s="76"/>
      <c r="N52" s="76"/>
      <c r="O52" s="76"/>
      <c r="P52" s="76"/>
      <c r="Q52" s="76"/>
      <c r="R52" s="77"/>
      <c r="S52" s="77"/>
      <c r="T52" s="73"/>
      <c r="U52" s="73"/>
      <c r="V52" s="73"/>
      <c r="W52" s="73"/>
      <c r="X52" s="73"/>
      <c r="Y52" s="73"/>
    </row>
    <row r="53" spans="1:25" s="43" customFormat="1" ht="13.8" x14ac:dyDescent="0.3">
      <c r="A53" s="61"/>
      <c r="B53" s="61"/>
      <c r="C53" s="61"/>
      <c r="D53" s="61"/>
      <c r="E53" s="61"/>
      <c r="F53" s="61"/>
      <c r="G53" s="61"/>
      <c r="H53" s="61"/>
      <c r="I53" s="61"/>
      <c r="J53" s="61"/>
      <c r="K53" s="61"/>
      <c r="M53" s="76"/>
      <c r="N53" s="76"/>
      <c r="O53" s="76"/>
      <c r="P53" s="76"/>
      <c r="Q53" s="76"/>
      <c r="R53" s="77"/>
      <c r="S53" s="77"/>
      <c r="T53" s="73"/>
      <c r="U53" s="73"/>
      <c r="V53" s="73"/>
      <c r="W53" s="73"/>
      <c r="X53" s="73"/>
      <c r="Y53" s="73"/>
    </row>
    <row r="54" spans="1:25" s="43" customFormat="1" ht="13.8" x14ac:dyDescent="0.3">
      <c r="A54" s="61"/>
      <c r="B54" s="93" t="s">
        <v>60</v>
      </c>
      <c r="C54" s="93"/>
      <c r="D54" s="93"/>
      <c r="E54" s="93"/>
      <c r="F54" s="93"/>
      <c r="G54" s="93"/>
      <c r="H54" s="93"/>
      <c r="I54" s="93"/>
      <c r="J54" s="93"/>
      <c r="K54" s="61"/>
      <c r="M54" s="76"/>
      <c r="N54" s="76"/>
      <c r="O54" s="76"/>
      <c r="P54" s="76"/>
      <c r="Q54" s="76"/>
      <c r="R54" s="77"/>
      <c r="S54" s="77"/>
      <c r="T54" s="73"/>
      <c r="U54" s="73"/>
      <c r="V54" s="73"/>
      <c r="W54" s="73"/>
      <c r="X54" s="73"/>
      <c r="Y54" s="73"/>
    </row>
    <row r="55" spans="1:25" s="43" customFormat="1" ht="13.8" x14ac:dyDescent="0.3">
      <c r="A55" s="61"/>
      <c r="B55" s="93"/>
      <c r="C55" s="93"/>
      <c r="D55" s="93"/>
      <c r="E55" s="93"/>
      <c r="F55" s="93"/>
      <c r="G55" s="93"/>
      <c r="H55" s="93"/>
      <c r="I55" s="93"/>
      <c r="J55" s="93"/>
      <c r="K55" s="61"/>
      <c r="M55" s="76"/>
      <c r="N55" s="76"/>
      <c r="O55" s="76"/>
      <c r="P55" s="76"/>
      <c r="Q55" s="76"/>
      <c r="R55" s="77"/>
      <c r="S55" s="77"/>
      <c r="T55" s="73"/>
      <c r="U55" s="73"/>
      <c r="V55" s="73"/>
      <c r="W55" s="73"/>
      <c r="X55" s="73"/>
      <c r="Y55" s="73"/>
    </row>
    <row r="56" spans="1:25" s="43" customFormat="1" ht="13.8" x14ac:dyDescent="0.3">
      <c r="A56" s="61"/>
      <c r="B56" s="93"/>
      <c r="C56" s="93"/>
      <c r="D56" s="93"/>
      <c r="E56" s="93"/>
      <c r="F56" s="93"/>
      <c r="G56" s="93"/>
      <c r="H56" s="93"/>
      <c r="I56" s="93"/>
      <c r="J56" s="93"/>
      <c r="K56" s="61"/>
      <c r="M56" s="76"/>
      <c r="N56" s="76"/>
      <c r="O56"/>
      <c r="P56" s="76"/>
      <c r="Q56" s="76"/>
      <c r="R56" s="77"/>
      <c r="S56" s="77"/>
      <c r="T56" s="73"/>
      <c r="U56" s="73"/>
      <c r="V56" s="73"/>
      <c r="W56" s="73"/>
      <c r="X56" s="73"/>
      <c r="Y56" s="73"/>
    </row>
    <row r="57" spans="1:25" s="43" customFormat="1" ht="13.8" x14ac:dyDescent="0.3">
      <c r="A57" s="61"/>
      <c r="B57" s="61"/>
      <c r="C57" s="61"/>
      <c r="D57" s="61"/>
      <c r="F57" s="90"/>
      <c r="G57" s="61"/>
      <c r="H57" s="61"/>
      <c r="I57" s="61"/>
      <c r="J57" s="61"/>
      <c r="K57" s="61"/>
      <c r="M57" s="76"/>
      <c r="N57" s="76"/>
      <c r="O57" s="76"/>
      <c r="P57" s="76"/>
      <c r="Q57" s="76"/>
      <c r="R57" s="77"/>
      <c r="S57" s="77"/>
      <c r="T57" s="73"/>
      <c r="U57" s="73"/>
      <c r="V57" s="73"/>
      <c r="W57" s="73"/>
      <c r="X57" s="73"/>
      <c r="Y57" s="73"/>
    </row>
    <row r="58" spans="1:25" s="43" customFormat="1" ht="13.8" x14ac:dyDescent="0.3">
      <c r="A58" s="61"/>
      <c r="B58" s="61"/>
      <c r="C58" s="61"/>
      <c r="D58" s="61"/>
      <c r="E58" s="61"/>
      <c r="F58" s="61"/>
      <c r="G58" s="61"/>
      <c r="H58" s="61"/>
      <c r="I58" s="61"/>
      <c r="J58" s="61"/>
      <c r="K58" s="61"/>
      <c r="M58" s="76"/>
      <c r="N58" s="76"/>
      <c r="O58" s="76"/>
      <c r="P58" s="76"/>
      <c r="Q58" s="76"/>
      <c r="R58" s="77"/>
      <c r="S58" s="77"/>
      <c r="T58" s="73"/>
      <c r="U58" s="73"/>
      <c r="V58" s="73"/>
      <c r="W58" s="73"/>
      <c r="X58" s="73"/>
      <c r="Y58" s="73"/>
    </row>
    <row r="59" spans="1:25" s="43" customFormat="1" ht="13.8" x14ac:dyDescent="0.3">
      <c r="K59" s="61"/>
      <c r="M59" s="76"/>
      <c r="N59" s="76"/>
      <c r="O59" s="96"/>
      <c r="P59" s="76"/>
      <c r="Q59" s="76"/>
      <c r="R59" s="77"/>
      <c r="S59" s="77"/>
      <c r="T59" s="73"/>
      <c r="U59" s="73"/>
      <c r="V59" s="73"/>
      <c r="W59" s="73"/>
      <c r="X59" s="73"/>
      <c r="Y59" s="73"/>
    </row>
    <row r="60" spans="1:25" s="43" customFormat="1" ht="13.8" x14ac:dyDescent="0.3">
      <c r="A60" s="61"/>
      <c r="B60" s="61" t="s">
        <v>61</v>
      </c>
      <c r="C60" s="61"/>
      <c r="D60" s="61"/>
      <c r="E60" s="61"/>
      <c r="F60" s="61"/>
      <c r="G60" s="61"/>
      <c r="H60" s="61"/>
      <c r="I60" s="61"/>
      <c r="J60" s="61"/>
      <c r="K60" s="61"/>
      <c r="M60" s="76"/>
      <c r="N60" s="76"/>
      <c r="O60" s="76"/>
      <c r="P60" s="76"/>
      <c r="Q60" s="76"/>
      <c r="R60" s="77"/>
      <c r="S60" s="77"/>
      <c r="T60" s="73"/>
      <c r="U60" s="73"/>
      <c r="V60" s="73"/>
      <c r="W60" s="73"/>
      <c r="X60" s="73"/>
      <c r="Y60" s="73"/>
    </row>
    <row r="61" spans="1:25" s="43" customFormat="1" ht="13.8" x14ac:dyDescent="0.3">
      <c r="A61" s="61"/>
      <c r="C61" s="61"/>
      <c r="D61" s="61"/>
      <c r="F61" s="95" t="s">
        <v>89</v>
      </c>
      <c r="G61" s="88"/>
      <c r="H61" s="61"/>
      <c r="I61" s="61"/>
      <c r="J61" s="61"/>
      <c r="K61" s="61"/>
      <c r="M61" s="76"/>
      <c r="N61" s="76"/>
      <c r="O61" s="76"/>
      <c r="P61" s="76"/>
      <c r="Q61" s="76"/>
      <c r="R61" s="77"/>
      <c r="S61" s="77"/>
      <c r="T61" s="73"/>
      <c r="U61" s="73"/>
      <c r="V61" s="73"/>
      <c r="W61" s="73"/>
      <c r="X61" s="73"/>
      <c r="Y61" s="73"/>
    </row>
    <row r="62" spans="1:25" s="43" customFormat="1" ht="13.8" x14ac:dyDescent="0.3">
      <c r="A62" s="61"/>
      <c r="B62" s="61"/>
      <c r="C62" s="61"/>
      <c r="D62" s="61"/>
      <c r="E62" s="61"/>
      <c r="F62" s="61"/>
      <c r="G62" s="61"/>
      <c r="H62" s="61"/>
      <c r="I62" s="61"/>
      <c r="J62" s="61"/>
      <c r="K62" s="61"/>
      <c r="M62" s="76"/>
      <c r="N62" s="76"/>
      <c r="O62" s="76"/>
      <c r="P62" s="76"/>
      <c r="Q62" s="76"/>
      <c r="R62" s="77"/>
      <c r="S62" s="77"/>
      <c r="T62" s="73"/>
      <c r="U62" s="73"/>
      <c r="V62" s="73"/>
      <c r="W62" s="73"/>
      <c r="X62" s="73"/>
      <c r="Y62" s="7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AB66"/>
  <sheetViews>
    <sheetView view="pageBreakPreview" zoomScaleNormal="100" zoomScaleSheetLayoutView="100" workbookViewId="0">
      <selection activeCell="A8" sqref="A8:D11"/>
    </sheetView>
  </sheetViews>
  <sheetFormatPr defaultColWidth="9.109375" defaultRowHeight="13.8" x14ac:dyDescent="0.3"/>
  <cols>
    <col min="1" max="11" width="9.109375" style="6" customWidth="1"/>
    <col min="12" max="12" width="4" style="14" customWidth="1"/>
    <col min="13" max="20" width="4" style="15" customWidth="1"/>
    <col min="21" max="16384" width="9.109375" style="6"/>
  </cols>
  <sheetData>
    <row r="1" spans="1:24" s="43" customFormat="1" x14ac:dyDescent="0.3">
      <c r="A1" s="39"/>
      <c r="B1" s="40" t="s">
        <v>11</v>
      </c>
      <c r="C1" s="41" t="s">
        <v>10</v>
      </c>
      <c r="D1" s="39"/>
      <c r="E1" s="39"/>
      <c r="F1" s="40" t="s">
        <v>24</v>
      </c>
      <c r="G1" s="42">
        <f>SUM(M:M)</f>
        <v>1</v>
      </c>
      <c r="H1" s="39"/>
      <c r="I1" s="39"/>
      <c r="J1" s="39"/>
      <c r="K1" s="39"/>
      <c r="M1" s="44" t="s">
        <v>25</v>
      </c>
      <c r="N1" s="44" t="s">
        <v>26</v>
      </c>
      <c r="O1" s="44" t="s">
        <v>27</v>
      </c>
      <c r="P1" s="44" t="s">
        <v>27</v>
      </c>
      <c r="Q1" s="44" t="s">
        <v>27</v>
      </c>
      <c r="R1" s="44" t="s">
        <v>28</v>
      </c>
      <c r="S1" s="63" t="s">
        <v>29</v>
      </c>
      <c r="T1" s="64" t="s">
        <v>30</v>
      </c>
      <c r="W1" s="45" t="s">
        <v>31</v>
      </c>
      <c r="X1" s="46">
        <f>SUM(M:M)</f>
        <v>1</v>
      </c>
    </row>
    <row r="2" spans="1:24" s="43" customFormat="1" x14ac:dyDescent="0.3">
      <c r="A2" s="39"/>
      <c r="B2" s="40" t="s">
        <v>12</v>
      </c>
      <c r="C2" s="41" t="s">
        <v>13</v>
      </c>
      <c r="D2" s="39"/>
      <c r="E2" s="39"/>
      <c r="F2" s="40" t="s">
        <v>14</v>
      </c>
      <c r="G2" s="41" t="s">
        <v>64</v>
      </c>
      <c r="H2" s="39"/>
      <c r="I2" s="39"/>
      <c r="J2" s="39"/>
      <c r="K2" s="39"/>
      <c r="M2" s="47" t="s">
        <v>32</v>
      </c>
      <c r="N2" s="47" t="s">
        <v>32</v>
      </c>
      <c r="O2" s="47" t="s">
        <v>26</v>
      </c>
      <c r="P2" s="47" t="s">
        <v>26</v>
      </c>
      <c r="Q2" s="47" t="s">
        <v>26</v>
      </c>
      <c r="R2" s="47" t="s">
        <v>32</v>
      </c>
      <c r="S2" s="65" t="s">
        <v>32</v>
      </c>
      <c r="T2" s="66"/>
      <c r="W2" s="45" t="s">
        <v>33</v>
      </c>
      <c r="X2" s="46">
        <f>SUM(N:N)</f>
        <v>0</v>
      </c>
    </row>
    <row r="3" spans="1:24" s="43" customFormat="1" x14ac:dyDescent="0.3">
      <c r="A3" s="39"/>
      <c r="B3" s="40" t="s">
        <v>0</v>
      </c>
      <c r="C3" s="48" t="s">
        <v>34</v>
      </c>
      <c r="D3" s="39"/>
      <c r="E3" s="39"/>
      <c r="F3" s="40" t="s">
        <v>1</v>
      </c>
      <c r="G3" s="41" t="s">
        <v>35</v>
      </c>
      <c r="H3" s="39"/>
      <c r="I3" s="39"/>
      <c r="J3" s="39"/>
      <c r="K3" s="39"/>
      <c r="M3" s="47"/>
      <c r="N3" s="47"/>
      <c r="O3" s="47"/>
      <c r="P3" s="47"/>
      <c r="Q3" s="47"/>
      <c r="R3" s="47"/>
      <c r="S3" s="65"/>
      <c r="T3" s="66"/>
      <c r="W3" s="45" t="s">
        <v>36</v>
      </c>
      <c r="X3" s="46">
        <f>SUM(O:O)</f>
        <v>0</v>
      </c>
    </row>
    <row r="4" spans="1:24" s="43" customFormat="1" x14ac:dyDescent="0.3">
      <c r="A4" s="39"/>
      <c r="B4" s="40" t="s">
        <v>37</v>
      </c>
      <c r="C4" s="42"/>
      <c r="D4" s="39"/>
      <c r="E4" s="39"/>
      <c r="F4" s="40" t="s">
        <v>38</v>
      </c>
      <c r="G4" s="41" t="s">
        <v>65</v>
      </c>
      <c r="H4" s="39"/>
      <c r="I4" s="39"/>
      <c r="J4" s="39"/>
      <c r="K4" s="39"/>
      <c r="M4" s="47"/>
      <c r="N4" s="47"/>
      <c r="O4" s="47"/>
      <c r="P4" s="47"/>
      <c r="Q4" s="49"/>
      <c r="R4" s="50"/>
      <c r="S4" s="67"/>
      <c r="T4" s="66"/>
      <c r="W4" s="45" t="s">
        <v>36</v>
      </c>
      <c r="X4" s="46">
        <f>SUM(P:P)</f>
        <v>0</v>
      </c>
    </row>
    <row r="5" spans="1:24" s="43" customFormat="1" x14ac:dyDescent="0.3">
      <c r="A5" s="39"/>
      <c r="B5" s="40" t="s">
        <v>40</v>
      </c>
      <c r="C5" s="42" t="s">
        <v>48</v>
      </c>
      <c r="D5" s="39"/>
      <c r="E5" s="40"/>
      <c r="F5" s="39"/>
      <c r="G5" s="39"/>
      <c r="H5" s="39"/>
      <c r="I5" s="39"/>
      <c r="J5" s="39"/>
      <c r="K5" s="39"/>
      <c r="M5" s="47"/>
      <c r="N5" s="47"/>
      <c r="O5" s="47"/>
      <c r="P5" s="47"/>
      <c r="Q5" s="49"/>
      <c r="R5" s="50"/>
      <c r="S5" s="67"/>
      <c r="T5" s="66"/>
      <c r="W5" s="45" t="s">
        <v>36</v>
      </c>
      <c r="X5" s="46">
        <f>SUM(Q:Q)</f>
        <v>0</v>
      </c>
    </row>
    <row r="6" spans="1:24" s="43" customFormat="1" x14ac:dyDescent="0.3">
      <c r="A6" s="39"/>
      <c r="B6" s="39" t="s">
        <v>15</v>
      </c>
      <c r="C6" s="51"/>
      <c r="D6" s="39"/>
      <c r="E6" s="39"/>
      <c r="F6" s="39"/>
      <c r="G6" s="39"/>
      <c r="H6" s="39"/>
      <c r="I6" s="39"/>
      <c r="J6" s="39"/>
      <c r="K6" s="39"/>
      <c r="M6" s="47"/>
      <c r="N6" s="47"/>
      <c r="O6" s="47"/>
      <c r="P6" s="47"/>
      <c r="Q6" s="49"/>
      <c r="R6" s="50"/>
      <c r="S6" s="67"/>
      <c r="T6" s="66"/>
      <c r="W6" s="45" t="s">
        <v>41</v>
      </c>
      <c r="X6" s="46">
        <f>SUM(R:R)</f>
        <v>0</v>
      </c>
    </row>
    <row r="7" spans="1:24" s="43" customFormat="1" x14ac:dyDescent="0.3">
      <c r="A7" s="39"/>
      <c r="B7" s="39"/>
      <c r="C7" s="39"/>
      <c r="D7" s="39"/>
      <c r="E7" s="39"/>
      <c r="F7" s="39"/>
      <c r="G7" s="39"/>
      <c r="H7" s="39"/>
      <c r="I7" s="39"/>
      <c r="J7" s="39"/>
      <c r="K7" s="39"/>
      <c r="M7" s="47"/>
      <c r="N7" s="47"/>
      <c r="O7" s="47"/>
      <c r="P7" s="47"/>
      <c r="Q7" s="49"/>
      <c r="R7" s="50"/>
      <c r="S7" s="67"/>
      <c r="T7" s="66"/>
      <c r="W7" s="45" t="s">
        <v>42</v>
      </c>
      <c r="X7" s="46">
        <f>SUM(S:S)</f>
        <v>0</v>
      </c>
    </row>
    <row r="8" spans="1:24" s="4" customFormat="1" x14ac:dyDescent="0.3">
      <c r="A8" s="52"/>
      <c r="B8" s="43"/>
      <c r="C8" s="43"/>
      <c r="D8" s="43"/>
      <c r="E8" s="45" t="s">
        <v>11</v>
      </c>
      <c r="F8" s="46" t="str">
        <f>$C$1</f>
        <v>R. Abbott</v>
      </c>
      <c r="G8" s="43"/>
      <c r="H8" s="53"/>
      <c r="I8" s="45" t="s">
        <v>16</v>
      </c>
      <c r="J8" s="54" t="str">
        <f>$G$2</f>
        <v>AA-SM-008-003</v>
      </c>
      <c r="K8" s="55"/>
      <c r="L8" s="56"/>
      <c r="M8" s="47"/>
      <c r="N8" s="47"/>
      <c r="O8" s="47"/>
      <c r="P8" s="47"/>
      <c r="Q8" s="5"/>
      <c r="R8" s="5"/>
      <c r="S8" s="5"/>
      <c r="T8" s="5"/>
    </row>
    <row r="9" spans="1:24" s="4" customFormat="1" x14ac:dyDescent="0.3">
      <c r="A9" s="43"/>
      <c r="B9" s="43"/>
      <c r="C9" s="43"/>
      <c r="D9" s="43"/>
      <c r="E9" s="45" t="s">
        <v>12</v>
      </c>
      <c r="F9" s="53" t="str">
        <f>$C$2</f>
        <v xml:space="preserve"> </v>
      </c>
      <c r="G9" s="43"/>
      <c r="H9" s="53"/>
      <c r="I9" s="45" t="s">
        <v>17</v>
      </c>
      <c r="J9" s="55" t="str">
        <f>$G$3</f>
        <v>IR</v>
      </c>
      <c r="K9" s="55"/>
      <c r="L9" s="56"/>
      <c r="M9" s="47">
        <v>1</v>
      </c>
      <c r="N9" s="47"/>
      <c r="O9" s="47"/>
      <c r="P9" s="47"/>
      <c r="Q9" s="5"/>
      <c r="R9" s="5"/>
      <c r="S9" s="5"/>
      <c r="T9" s="5"/>
    </row>
    <row r="10" spans="1:24" s="4" customFormat="1" x14ac:dyDescent="0.3">
      <c r="A10" s="43"/>
      <c r="B10" s="43"/>
      <c r="C10" s="43"/>
      <c r="D10" s="43"/>
      <c r="E10" s="45" t="s">
        <v>0</v>
      </c>
      <c r="F10" s="53" t="str">
        <f>$C$3</f>
        <v>20/10/2013</v>
      </c>
      <c r="G10" s="43"/>
      <c r="H10" s="53"/>
      <c r="I10" s="45" t="s">
        <v>18</v>
      </c>
      <c r="J10" s="46" t="str">
        <f>L10&amp;" of "&amp;$G$1</f>
        <v>1 of 1</v>
      </c>
      <c r="K10" s="53"/>
      <c r="L10" s="56">
        <f>SUM($M$1:M9)</f>
        <v>1</v>
      </c>
      <c r="M10" s="47"/>
      <c r="N10" s="47"/>
      <c r="O10" s="47"/>
      <c r="P10" s="47"/>
      <c r="Q10" s="5"/>
      <c r="R10" s="5"/>
      <c r="S10" s="5"/>
      <c r="T10" s="5"/>
    </row>
    <row r="11" spans="1:24" s="4" customFormat="1" x14ac:dyDescent="0.3">
      <c r="E11" s="45" t="s">
        <v>43</v>
      </c>
      <c r="F11" s="53" t="str">
        <f>$C$5</f>
        <v>STANDARD SPREADSHEET METHOD</v>
      </c>
      <c r="G11" s="43"/>
      <c r="H11" s="43"/>
      <c r="I11" s="57"/>
      <c r="J11" s="46"/>
      <c r="K11" s="43"/>
      <c r="L11" s="43"/>
      <c r="M11" s="47"/>
      <c r="N11" s="47"/>
      <c r="O11" s="47"/>
      <c r="P11" s="47"/>
      <c r="Q11" s="5"/>
      <c r="R11" s="5"/>
      <c r="S11" s="5"/>
      <c r="T11" s="5"/>
    </row>
    <row r="12" spans="1:24" s="4" customFormat="1" ht="15.6" x14ac:dyDescent="0.3">
      <c r="B12" s="59" t="str">
        <f>$G$4</f>
        <v>CONTACT STRESSES - SPHERE ON A FLAT PLATE</v>
      </c>
      <c r="I12" s="8"/>
      <c r="J12" s="7"/>
      <c r="M12" s="5"/>
      <c r="N12" s="5"/>
      <c r="O12" s="5"/>
      <c r="P12" s="5"/>
      <c r="Q12" s="5"/>
      <c r="R12" s="5"/>
      <c r="S12" s="5"/>
      <c r="T12" s="5"/>
    </row>
    <row r="13" spans="1:24" ht="13.5" customHeight="1" x14ac:dyDescent="0.3">
      <c r="A13" s="9"/>
      <c r="B13" s="91" t="s">
        <v>63</v>
      </c>
      <c r="C13" s="11"/>
      <c r="D13" s="12"/>
      <c r="E13" s="13"/>
      <c r="F13" s="13"/>
      <c r="G13" s="13"/>
      <c r="H13" s="13"/>
      <c r="I13" s="13"/>
      <c r="J13" s="13"/>
      <c r="K13" s="13"/>
    </row>
    <row r="14" spans="1:24" x14ac:dyDescent="0.3">
      <c r="A14" s="10"/>
      <c r="B14" s="9"/>
      <c r="C14" s="11"/>
      <c r="D14" s="12"/>
      <c r="E14" s="13"/>
      <c r="F14" s="13"/>
      <c r="G14" s="13"/>
      <c r="H14" s="13"/>
      <c r="I14" s="13"/>
      <c r="J14" s="13"/>
      <c r="K14" s="13"/>
    </row>
    <row r="15" spans="1:24" x14ac:dyDescent="0.3">
      <c r="A15" s="16"/>
      <c r="B15" s="17"/>
      <c r="C15" s="18"/>
      <c r="D15" s="19"/>
      <c r="E15" s="16"/>
      <c r="F15" s="16"/>
      <c r="G15" s="16"/>
      <c r="H15" s="16"/>
      <c r="J15" s="16"/>
      <c r="K15" s="16"/>
      <c r="U15" s="6">
        <v>20</v>
      </c>
      <c r="V15" s="82">
        <f>-C31</f>
        <v>-6.263450905991777E-2</v>
      </c>
      <c r="W15" s="6">
        <f>C36*(1-V15^2/C31^2)^0.5</f>
        <v>0</v>
      </c>
    </row>
    <row r="16" spans="1:24" x14ac:dyDescent="0.3">
      <c r="A16" s="20"/>
      <c r="B16" s="21"/>
      <c r="C16" s="13"/>
      <c r="D16" s="13"/>
      <c r="E16" s="13"/>
      <c r="F16" s="3" t="s">
        <v>69</v>
      </c>
      <c r="G16" s="24" t="s">
        <v>3</v>
      </c>
      <c r="H16" s="12"/>
      <c r="I16" s="13"/>
      <c r="J16" s="13"/>
      <c r="K16" s="13"/>
      <c r="U16" s="6">
        <v>19</v>
      </c>
      <c r="V16" s="82">
        <f>U16*V15/U15</f>
        <v>-5.9502783606921884E-2</v>
      </c>
      <c r="W16" s="6">
        <f>C36*(1-V16^2/C31^2)^0.5</f>
        <v>75965.807517895082</v>
      </c>
    </row>
    <row r="17" spans="1:28" x14ac:dyDescent="0.3">
      <c r="A17" s="3"/>
      <c r="B17" s="3"/>
      <c r="C17" s="22"/>
      <c r="D17" s="12"/>
      <c r="E17" s="13"/>
      <c r="F17" s="3" t="s">
        <v>19</v>
      </c>
      <c r="G17" s="85">
        <v>28600000</v>
      </c>
      <c r="H17" s="12" t="s">
        <v>7</v>
      </c>
      <c r="I17" s="13" t="s">
        <v>9</v>
      </c>
      <c r="J17" s="13"/>
      <c r="K17" s="13"/>
      <c r="U17" s="6">
        <v>18</v>
      </c>
      <c r="V17" s="82">
        <f>U17*V15/U15</f>
        <v>-5.6371058153925992E-2</v>
      </c>
      <c r="W17" s="6">
        <f>C36*(1-V17^2/C31^2)^0.5</f>
        <v>106045.59944451174</v>
      </c>
    </row>
    <row r="18" spans="1:28" x14ac:dyDescent="0.3">
      <c r="A18" s="13"/>
      <c r="B18" s="3"/>
      <c r="C18" s="22"/>
      <c r="D18" s="12"/>
      <c r="E18" s="13"/>
      <c r="F18" s="3" t="s">
        <v>20</v>
      </c>
      <c r="G18" s="31">
        <v>0.25</v>
      </c>
      <c r="H18" s="12"/>
      <c r="I18" s="13" t="s">
        <v>6</v>
      </c>
      <c r="J18" s="13"/>
      <c r="K18" s="13"/>
      <c r="U18" s="6">
        <v>17</v>
      </c>
      <c r="V18" s="82">
        <f>U18*V15/U15</f>
        <v>-5.3239332700930106E-2</v>
      </c>
      <c r="W18" s="6">
        <f>C36*(1-V18^2/C31^2)^0.5</f>
        <v>128158.47903708837</v>
      </c>
    </row>
    <row r="19" spans="1:28" x14ac:dyDescent="0.3">
      <c r="A19" s="13"/>
      <c r="B19" s="3"/>
      <c r="C19" s="22"/>
      <c r="D19" s="12"/>
      <c r="E19" s="13"/>
      <c r="F19" s="3"/>
      <c r="G19" s="29"/>
      <c r="H19" s="13"/>
      <c r="I19" s="12"/>
      <c r="J19" s="13"/>
      <c r="K19" s="13"/>
      <c r="U19" s="6">
        <v>16</v>
      </c>
      <c r="V19" s="82">
        <f>U19*V15/U15</f>
        <v>-5.0107607247934213E-2</v>
      </c>
      <c r="W19" s="6">
        <f>C36*(1-V19^2/C31^2)^0.5</f>
        <v>145971.17412183774</v>
      </c>
    </row>
    <row r="20" spans="1:28" x14ac:dyDescent="0.3">
      <c r="A20" s="13"/>
      <c r="B20" s="3"/>
      <c r="C20" s="22"/>
      <c r="D20" s="12"/>
      <c r="F20" s="3" t="s">
        <v>2</v>
      </c>
      <c r="G20" s="24" t="s">
        <v>3</v>
      </c>
      <c r="H20" s="12"/>
      <c r="I20" s="13"/>
      <c r="J20" s="13"/>
      <c r="U20" s="6">
        <v>15</v>
      </c>
      <c r="V20" s="82">
        <f>U20*V15/U15</f>
        <v>-4.6975881794938328E-2</v>
      </c>
      <c r="W20" s="6">
        <f>C36*(1-V20^2/C31^2)^0.5</f>
        <v>160918.0938793708</v>
      </c>
    </row>
    <row r="21" spans="1:28" x14ac:dyDescent="0.3">
      <c r="A21" s="13"/>
      <c r="B21" s="3"/>
      <c r="C21" s="22"/>
      <c r="D21" s="12"/>
      <c r="E21" s="13"/>
      <c r="F21" s="3" t="s">
        <v>21</v>
      </c>
      <c r="G21" s="85">
        <v>28600000</v>
      </c>
      <c r="H21" s="12" t="s">
        <v>7</v>
      </c>
      <c r="I21" s="13" t="s">
        <v>23</v>
      </c>
      <c r="J21" s="13"/>
      <c r="K21" s="13"/>
      <c r="U21" s="6">
        <v>14</v>
      </c>
      <c r="V21" s="82">
        <f>U21*V15/U15</f>
        <v>-4.3844156341942442E-2</v>
      </c>
      <c r="W21" s="6">
        <f>C36*(1-V21^2/C31^2)^0.5</f>
        <v>173740.4487702451</v>
      </c>
    </row>
    <row r="22" spans="1:28" x14ac:dyDescent="0.3">
      <c r="A22" s="13"/>
      <c r="B22" s="3"/>
      <c r="C22" s="22"/>
      <c r="D22" s="12"/>
      <c r="E22" s="13"/>
      <c r="F22" s="3" t="s">
        <v>22</v>
      </c>
      <c r="G22" s="29">
        <v>0.25</v>
      </c>
      <c r="H22" s="12"/>
      <c r="I22" s="13" t="s">
        <v>6</v>
      </c>
      <c r="J22" s="13"/>
      <c r="K22" s="13"/>
      <c r="U22" s="6">
        <v>13</v>
      </c>
      <c r="V22" s="82">
        <f>U22*V15/U15</f>
        <v>-4.0712430888946549E-2</v>
      </c>
      <c r="W22" s="6">
        <f>C36*(1-V22^2/C31^2)^0.5</f>
        <v>184880.81425030663</v>
      </c>
    </row>
    <row r="23" spans="1:28" x14ac:dyDescent="0.3">
      <c r="A23" s="13"/>
      <c r="B23" s="3"/>
      <c r="C23" s="22"/>
      <c r="D23" s="12"/>
      <c r="E23" s="13"/>
      <c r="F23" s="3" t="s">
        <v>4</v>
      </c>
      <c r="G23" s="29">
        <v>5</v>
      </c>
      <c r="H23" s="13" t="s">
        <v>8</v>
      </c>
      <c r="I23" s="12" t="s">
        <v>5</v>
      </c>
      <c r="J23" s="13"/>
      <c r="K23" s="13"/>
      <c r="U23" s="6">
        <v>12</v>
      </c>
      <c r="V23" s="82">
        <f>U23*V15/U15</f>
        <v>-3.7580705435950663E-2</v>
      </c>
      <c r="W23" s="6">
        <f>C36*(1-V23^2/C31^2)^0.5</f>
        <v>194628.23216245032</v>
      </c>
    </row>
    <row r="24" spans="1:28" x14ac:dyDescent="0.3">
      <c r="A24" s="13"/>
      <c r="B24" s="3"/>
      <c r="C24" s="22"/>
      <c r="D24" s="12"/>
      <c r="E24" s="13"/>
      <c r="K24" s="13"/>
      <c r="U24" s="6">
        <v>11</v>
      </c>
      <c r="V24" s="82">
        <f>U24*V15/U15</f>
        <v>-3.4448979982954778E-2</v>
      </c>
      <c r="W24" s="6">
        <f>C36*(1-V24^2/C31^2)^0.5</f>
        <v>203183.27531900606</v>
      </c>
    </row>
    <row r="25" spans="1:28" x14ac:dyDescent="0.3">
      <c r="A25" s="13"/>
      <c r="B25" s="3"/>
      <c r="C25" s="22"/>
      <c r="D25" s="12"/>
      <c r="E25" s="13"/>
      <c r="F25" s="25" t="s">
        <v>62</v>
      </c>
      <c r="K25" s="13"/>
      <c r="U25" s="6">
        <v>10</v>
      </c>
      <c r="V25" s="82">
        <f>U25*V15/U15</f>
        <v>-3.1317254529958885E-2</v>
      </c>
      <c r="W25" s="6">
        <f>C36*(1-V25^2/C31^2)^0.5</f>
        <v>210691.24168292191</v>
      </c>
    </row>
    <row r="26" spans="1:28" x14ac:dyDescent="0.3">
      <c r="A26" s="13"/>
      <c r="B26" s="3"/>
      <c r="C26" s="22"/>
      <c r="D26" s="12"/>
      <c r="E26" s="13"/>
      <c r="F26" s="3" t="s">
        <v>66</v>
      </c>
      <c r="G26" s="27">
        <v>2000</v>
      </c>
      <c r="H26" s="12" t="s">
        <v>67</v>
      </c>
      <c r="I26" s="13" t="s">
        <v>68</v>
      </c>
      <c r="J26" s="13"/>
      <c r="K26" s="13"/>
      <c r="U26" s="6">
        <v>9</v>
      </c>
      <c r="V26" s="82">
        <f>U26*V15/U15</f>
        <v>-2.8185529076962996E-2</v>
      </c>
      <c r="W26" s="6">
        <f>C36*(1-V26^2/C31^2)^0.5</f>
        <v>217260.71115661447</v>
      </c>
    </row>
    <row r="27" spans="1:28" x14ac:dyDescent="0.3">
      <c r="A27" s="13"/>
      <c r="B27" s="3"/>
      <c r="C27" s="22"/>
      <c r="D27" s="12"/>
      <c r="E27" s="13"/>
      <c r="K27" s="13"/>
      <c r="U27" s="6">
        <v>8</v>
      </c>
      <c r="V27" s="82">
        <f>U27*V15/U15</f>
        <v>-2.5053803623967107E-2</v>
      </c>
      <c r="W27" s="6">
        <f>C36*(1-V27^2/C31^2)^0.5</f>
        <v>222974.65156496686</v>
      </c>
    </row>
    <row r="28" spans="1:28" x14ac:dyDescent="0.3">
      <c r="A28" s="13"/>
      <c r="B28" s="81" t="s">
        <v>70</v>
      </c>
      <c r="C28" s="22"/>
      <c r="D28" s="12"/>
      <c r="E28" s="13"/>
      <c r="F28" s="13"/>
      <c r="G28" s="13"/>
      <c r="H28" s="13"/>
      <c r="I28" s="13"/>
      <c r="J28" s="13"/>
      <c r="K28" s="13"/>
      <c r="U28" s="6">
        <v>7</v>
      </c>
      <c r="V28" s="82">
        <f>U28*V15/U15</f>
        <v>-2.1922078170971221E-2</v>
      </c>
      <c r="W28" s="6">
        <f>C36*(1-V28^2/C31^2)^0.5</f>
        <v>227897.42255368523</v>
      </c>
    </row>
    <row r="29" spans="1:28" x14ac:dyDescent="0.3">
      <c r="A29" s="13"/>
      <c r="B29" s="3" t="s">
        <v>71</v>
      </c>
      <c r="C29" s="6" t="str">
        <f ca="1">[1]!xlv(C31)</f>
        <v>0.721 × (P × D × ((1 - ν₁²) / E₁ + (1 - ν₂²) / E₂))⁽¹′³⁾</v>
      </c>
      <c r="D29" s="12"/>
      <c r="E29" s="13"/>
      <c r="F29" s="13"/>
      <c r="G29" s="13"/>
      <c r="H29" s="13"/>
      <c r="I29" s="13"/>
      <c r="J29" s="13"/>
      <c r="K29" s="13"/>
      <c r="U29" s="6">
        <v>6</v>
      </c>
      <c r="V29" s="82">
        <f>U29*V15/U15</f>
        <v>-1.8790352717975332E-2</v>
      </c>
      <c r="W29" s="6">
        <f>C36*(1-V29^2/C31^2)^0.5</f>
        <v>232079.37545279972</v>
      </c>
    </row>
    <row r="30" spans="1:28" x14ac:dyDescent="0.3">
      <c r="A30" s="13"/>
      <c r="B30" s="25" t="s">
        <v>47</v>
      </c>
      <c r="C30" s="13" t="str">
        <f>[1]!xln(C31)</f>
        <v>0.721 × (2000 × 5 × ((1 - 0.25²) / (2.86E+07) + (1 - 0.25²) / (2.86E+07)))⁽¹′³⁾</v>
      </c>
      <c r="F30" s="13"/>
      <c r="K30" s="13"/>
      <c r="U30" s="6">
        <v>5</v>
      </c>
      <c r="V30" s="82">
        <f>U30*V15/U15</f>
        <v>-1.5658627264979443E-2</v>
      </c>
      <c r="W30" s="6">
        <f>C36*(1-V30^2/C31^2)^0.5</f>
        <v>235559.96933342531</v>
      </c>
    </row>
    <row r="31" spans="1:28" x14ac:dyDescent="0.3">
      <c r="A31" s="13"/>
      <c r="B31" s="3" t="s">
        <v>71</v>
      </c>
      <c r="C31" s="82">
        <f>0.721*(G26*G23*((1-G18^2)/G17+(1-G22^2)/G21))^(1/3)</f>
        <v>6.263450905991777E-2</v>
      </c>
      <c r="D31" s="6" t="s">
        <v>8</v>
      </c>
      <c r="F31" s="13"/>
      <c r="U31" s="6">
        <v>4</v>
      </c>
      <c r="V31" s="82">
        <f>U31*V15/U15</f>
        <v>-1.2526901811983553E-2</v>
      </c>
      <c r="W31" s="6">
        <f>C36*(1-V31^2/C31^2)^0.5</f>
        <v>238369.92916897257</v>
      </c>
      <c r="X31" s="3"/>
      <c r="Y31" s="24"/>
      <c r="Z31" s="12"/>
      <c r="AA31" s="13"/>
      <c r="AB31" s="13"/>
    </row>
    <row r="32" spans="1:28" x14ac:dyDescent="0.3">
      <c r="A32" s="13"/>
      <c r="F32" s="13"/>
      <c r="U32" s="6">
        <v>3</v>
      </c>
      <c r="V32" s="82">
        <f>U32*V15/U15</f>
        <v>-9.3951763589876659E-3</v>
      </c>
      <c r="W32" s="6">
        <f>C36*(1-V32^2/C31^2)^0.5</f>
        <v>240532.75961816887</v>
      </c>
      <c r="X32" s="3"/>
      <c r="Y32" s="28"/>
      <c r="Z32" s="12"/>
      <c r="AA32" s="13"/>
      <c r="AB32" s="13"/>
    </row>
    <row r="33" spans="1:28" x14ac:dyDescent="0.3">
      <c r="A33" s="13"/>
      <c r="B33" s="83" t="s">
        <v>76</v>
      </c>
      <c r="U33" s="6">
        <v>2</v>
      </c>
      <c r="V33" s="82">
        <f>U33*V15/U15</f>
        <v>-6.2634509059917767E-3</v>
      </c>
      <c r="W33" s="6">
        <f>C36*(1-V33^2/C31^2)^0.5</f>
        <v>242065.80738488588</v>
      </c>
      <c r="X33" s="3"/>
      <c r="Y33" s="30"/>
      <c r="Z33" s="12"/>
      <c r="AA33" s="13"/>
      <c r="AB33" s="13"/>
    </row>
    <row r="34" spans="1:28" ht="15" x14ac:dyDescent="0.35">
      <c r="B34" s="3" t="s">
        <v>81</v>
      </c>
      <c r="C34" s="6" t="str">
        <f ca="1">[1]!xlv(C36)</f>
        <v>0.918 × (P / (D² × ((1 - ν₁²) / E₁ + (1 - ν₂²) / E₂)²))⁽¹′³⁾</v>
      </c>
      <c r="D34" s="12"/>
      <c r="U34" s="6">
        <v>1</v>
      </c>
      <c r="V34" s="82">
        <f>U34*V15/U15</f>
        <v>-3.1317254529958883E-3</v>
      </c>
      <c r="W34" s="6">
        <f>C36*(1-V34^2/C31^2)^0.5</f>
        <v>242980.99328572096</v>
      </c>
    </row>
    <row r="35" spans="1:28" x14ac:dyDescent="0.3">
      <c r="A35" s="13"/>
      <c r="B35" s="25" t="s">
        <v>47</v>
      </c>
      <c r="C35" s="13" t="str">
        <f>[1]!xln(C36)</f>
        <v>0.918 × (2000 / (5² × ((1 - 0.25²) / (2.86E+07) + (1 - 0.25²) / (2.86E+07))²))⁽¹′³⁾</v>
      </c>
      <c r="G35" s="13"/>
      <c r="H35" s="13"/>
      <c r="I35" s="13"/>
      <c r="J35" s="13"/>
      <c r="V35" s="82">
        <v>0</v>
      </c>
      <c r="W35" s="6">
        <f>C36*(1-V35^2/C31^2)^0.5</f>
        <v>243285.29020306293</v>
      </c>
      <c r="X35" s="3"/>
      <c r="Y35" s="24"/>
      <c r="Z35" s="12"/>
      <c r="AA35" s="13"/>
      <c r="AB35" s="13"/>
    </row>
    <row r="36" spans="1:28" ht="15" x14ac:dyDescent="0.35">
      <c r="A36" s="13"/>
      <c r="B36" s="3" t="s">
        <v>81</v>
      </c>
      <c r="C36" s="84">
        <f>0.918*(G26/(G23^2*((1-G18^2)/G17+(1-G22^2)/G21)^2))^(1/3)</f>
        <v>243285.29020306293</v>
      </c>
      <c r="D36" s="6" t="s">
        <v>7</v>
      </c>
      <c r="G36" s="13"/>
      <c r="H36" s="13"/>
      <c r="I36" s="13"/>
      <c r="J36" s="13"/>
      <c r="K36" s="13"/>
      <c r="U36" s="25">
        <v>1</v>
      </c>
      <c r="V36" s="82">
        <f>U36*V55/U55</f>
        <v>3.1317254529958883E-3</v>
      </c>
      <c r="W36" s="6">
        <f>C36*(1-V36^2/C31^2)^0.5</f>
        <v>242980.99328572096</v>
      </c>
      <c r="X36" s="3"/>
      <c r="Y36" s="27"/>
      <c r="Z36" s="12"/>
      <c r="AA36" s="13"/>
      <c r="AB36" s="13"/>
    </row>
    <row r="37" spans="1:28" x14ac:dyDescent="0.3">
      <c r="A37" s="13"/>
      <c r="G37" s="13"/>
      <c r="H37" s="13"/>
      <c r="I37" s="13"/>
      <c r="J37" s="13"/>
      <c r="K37" s="13"/>
      <c r="U37" s="25">
        <v>2</v>
      </c>
      <c r="V37" s="82">
        <f>U37*V55/U55</f>
        <v>6.2634509059917767E-3</v>
      </c>
      <c r="W37" s="6">
        <f>C36*(1-V37^2/C31^2)^0.5</f>
        <v>242065.80738488588</v>
      </c>
      <c r="X37" s="3"/>
      <c r="Y37" s="29"/>
      <c r="Z37" s="12"/>
      <c r="AA37" s="13"/>
      <c r="AB37" s="13"/>
    </row>
    <row r="38" spans="1:28" x14ac:dyDescent="0.3">
      <c r="A38" s="13"/>
      <c r="B38" s="83" t="s">
        <v>82</v>
      </c>
      <c r="H38" s="83" t="s">
        <v>84</v>
      </c>
      <c r="I38" s="13"/>
      <c r="J38" s="13"/>
      <c r="K38" s="13"/>
      <c r="U38" s="25">
        <v>3</v>
      </c>
      <c r="V38" s="82">
        <f>U38*V55/U55</f>
        <v>9.3951763589876659E-3</v>
      </c>
      <c r="W38" s="6">
        <f>C36*(1-V38^2/C31^2)^0.5</f>
        <v>240532.75961816887</v>
      </c>
      <c r="X38" s="3"/>
      <c r="Y38" s="29"/>
      <c r="Z38" s="13"/>
      <c r="AA38" s="12"/>
      <c r="AB38" s="13"/>
    </row>
    <row r="39" spans="1:28" x14ac:dyDescent="0.3">
      <c r="A39" s="13"/>
      <c r="H39" s="3" t="s">
        <v>85</v>
      </c>
      <c r="I39" s="6" t="str">
        <f ca="1">[1]!xlv(I41)</f>
        <v>r² / (D / 2)</v>
      </c>
      <c r="J39" s="12"/>
      <c r="K39" s="13"/>
      <c r="U39" s="25">
        <v>4</v>
      </c>
      <c r="V39" s="82">
        <f>U39*V55/U55</f>
        <v>1.2526901811983553E-2</v>
      </c>
      <c r="W39" s="6">
        <f>C36*(1-V39^2/C31^2)^0.5</f>
        <v>238369.92916897257</v>
      </c>
      <c r="X39" s="3"/>
      <c r="Y39" s="29"/>
      <c r="Z39" s="12"/>
      <c r="AA39" s="13"/>
      <c r="AB39" s="13"/>
    </row>
    <row r="40" spans="1:28" x14ac:dyDescent="0.3">
      <c r="A40" s="13"/>
      <c r="H40" s="25" t="s">
        <v>47</v>
      </c>
      <c r="I40" s="13" t="str">
        <f>[1]!xln(I41)</f>
        <v>0.0626² / (5 / 2)</v>
      </c>
      <c r="K40" s="13"/>
      <c r="U40" s="25">
        <v>5</v>
      </c>
      <c r="V40" s="82">
        <f>U40*V55/U55</f>
        <v>1.5658627264979443E-2</v>
      </c>
      <c r="W40" s="6">
        <f>C36*(1-V40^2/C31^2)^0.5</f>
        <v>235559.96933342531</v>
      </c>
      <c r="X40" s="3"/>
      <c r="Y40" s="3"/>
      <c r="Z40" s="12"/>
      <c r="AA40" s="13"/>
      <c r="AB40" s="13"/>
    </row>
    <row r="41" spans="1:28" x14ac:dyDescent="0.3">
      <c r="A41" s="13"/>
      <c r="H41" s="3" t="s">
        <v>85</v>
      </c>
      <c r="I41" s="86">
        <f>C31^2/(G23/2)</f>
        <v>1.5692326900707686E-3</v>
      </c>
      <c r="J41" s="6" t="s">
        <v>8</v>
      </c>
      <c r="K41" s="13"/>
      <c r="U41" s="25">
        <v>6</v>
      </c>
      <c r="V41" s="82">
        <f>U41*V55/U55</f>
        <v>1.8790352717975332E-2</v>
      </c>
      <c r="W41" s="6">
        <f>C36*(1-V41^2/C31^2)^0.5</f>
        <v>232079.37545279972</v>
      </c>
      <c r="X41" s="3"/>
      <c r="Y41" s="27"/>
      <c r="Z41" s="12"/>
      <c r="AA41" s="13"/>
      <c r="AB41" s="13"/>
    </row>
    <row r="42" spans="1:28" x14ac:dyDescent="0.3">
      <c r="A42" s="13"/>
      <c r="K42" s="13"/>
      <c r="U42" s="25">
        <v>7</v>
      </c>
      <c r="V42" s="82">
        <f>U42*V55/U55</f>
        <v>2.1922078170971221E-2</v>
      </c>
      <c r="W42" s="6">
        <f>C36*(1-V42^2/C31^2)^0.5</f>
        <v>227897.42255368523</v>
      </c>
      <c r="X42" s="3"/>
      <c r="Y42" s="30"/>
      <c r="Z42" s="12"/>
      <c r="AA42" s="13"/>
      <c r="AB42" s="13"/>
    </row>
    <row r="43" spans="1:28" x14ac:dyDescent="0.3">
      <c r="A43" s="13"/>
      <c r="K43" s="13"/>
      <c r="U43" s="25">
        <v>8</v>
      </c>
      <c r="V43" s="82">
        <f>U43*V55/U55</f>
        <v>2.5053803623967107E-2</v>
      </c>
      <c r="W43" s="6">
        <f>C36*(1-V43^2/C31^2)^0.5</f>
        <v>222974.65156496686</v>
      </c>
      <c r="X43" s="3"/>
      <c r="Z43" s="32"/>
      <c r="AA43" s="13"/>
      <c r="AB43" s="13"/>
    </row>
    <row r="44" spans="1:28" x14ac:dyDescent="0.3">
      <c r="U44" s="25">
        <v>9</v>
      </c>
      <c r="V44" s="82">
        <f>U44*V55/U55</f>
        <v>2.8185529076962996E-2</v>
      </c>
      <c r="W44" s="6">
        <f>C36*(1-V44^2/C31^2)^0.5</f>
        <v>217260.71115661447</v>
      </c>
      <c r="X44" s="25"/>
      <c r="Y44" s="13"/>
    </row>
    <row r="45" spans="1:28" x14ac:dyDescent="0.3">
      <c r="A45" s="13"/>
      <c r="K45" s="13"/>
      <c r="U45" s="25">
        <v>10</v>
      </c>
      <c r="V45" s="82">
        <f>U45*V55/U55</f>
        <v>3.1317254529958885E-2</v>
      </c>
      <c r="W45" s="6">
        <f>C36*(1-V45^2/C31^2)^0.5</f>
        <v>210691.24168292191</v>
      </c>
      <c r="X45" s="3"/>
      <c r="Y45" s="33"/>
      <c r="Z45" s="12"/>
      <c r="AA45" s="13"/>
    </row>
    <row r="46" spans="1:28" x14ac:dyDescent="0.3">
      <c r="A46" s="13"/>
      <c r="H46" s="13"/>
      <c r="I46" s="13"/>
      <c r="J46" s="13"/>
      <c r="K46" s="13"/>
      <c r="U46" s="25">
        <v>11</v>
      </c>
      <c r="V46" s="82">
        <f>U46*V55/U55</f>
        <v>3.4448979982954778E-2</v>
      </c>
      <c r="W46" s="6">
        <f>C36*(1-V46^2/C31^2)^0.5</f>
        <v>203183.27531900606</v>
      </c>
    </row>
    <row r="47" spans="1:28" x14ac:dyDescent="0.3">
      <c r="A47" s="13"/>
      <c r="B47" s="3"/>
      <c r="C47" s="3"/>
      <c r="D47" s="12"/>
      <c r="H47" s="13"/>
      <c r="I47" s="13"/>
      <c r="J47" s="13"/>
      <c r="K47" s="13"/>
      <c r="U47" s="25">
        <v>12</v>
      </c>
      <c r="V47" s="82">
        <f>U47*V55/U55</f>
        <v>3.7580705435950663E-2</v>
      </c>
      <c r="W47" s="6">
        <f>C36*(1-V47^2/C31^2)^0.5</f>
        <v>194628.23216245032</v>
      </c>
      <c r="X47" s="34"/>
      <c r="Y47" s="35"/>
      <c r="Z47" s="12"/>
      <c r="AA47" s="13"/>
      <c r="AB47" s="13"/>
    </row>
    <row r="48" spans="1:28" x14ac:dyDescent="0.3">
      <c r="A48" s="13"/>
      <c r="B48" s="3"/>
      <c r="D48" s="32"/>
      <c r="E48" s="13"/>
      <c r="F48" s="13"/>
      <c r="G48" s="13"/>
      <c r="H48" s="13"/>
      <c r="I48" s="13"/>
      <c r="J48" s="13"/>
      <c r="K48" s="13"/>
      <c r="U48" s="25">
        <v>13</v>
      </c>
      <c r="V48" s="82">
        <f>U48*V55/U55</f>
        <v>4.0712430888946549E-2</v>
      </c>
      <c r="W48" s="6">
        <f>C36*(1-V48^2/C31^2)^0.5</f>
        <v>184880.81425030663</v>
      </c>
      <c r="X48" s="3"/>
      <c r="Y48" s="3"/>
      <c r="Z48" s="12"/>
      <c r="AA48" s="13"/>
      <c r="AB48" s="13"/>
    </row>
    <row r="49" spans="1:28" x14ac:dyDescent="0.3">
      <c r="A49" s="13"/>
      <c r="K49" s="13"/>
      <c r="U49" s="25">
        <v>14</v>
      </c>
      <c r="V49" s="82">
        <f>U49*V55/U55</f>
        <v>4.3844156341942442E-2</v>
      </c>
      <c r="W49" s="6">
        <f>C36*(1-V49^2/C31^2)^0.5</f>
        <v>173740.4487702451</v>
      </c>
      <c r="X49" s="3"/>
      <c r="Y49" s="36"/>
      <c r="AB49" s="13"/>
    </row>
    <row r="50" spans="1:28" x14ac:dyDescent="0.3">
      <c r="A50" s="13"/>
      <c r="B50" s="83" t="s">
        <v>83</v>
      </c>
      <c r="K50" s="13"/>
      <c r="U50" s="25">
        <v>15</v>
      </c>
      <c r="V50" s="82">
        <f>U50*V55/U55</f>
        <v>4.6975881794938328E-2</v>
      </c>
      <c r="W50" s="6">
        <f>C36*(1-V50^2/C31^2)^0.5</f>
        <v>160918.0938793708</v>
      </c>
      <c r="X50" s="3"/>
      <c r="Y50" s="3"/>
      <c r="Z50" s="12"/>
      <c r="AB50" s="13"/>
    </row>
    <row r="51" spans="1:28" x14ac:dyDescent="0.3">
      <c r="A51" s="37"/>
      <c r="B51" s="6" t="s">
        <v>72</v>
      </c>
      <c r="F51" s="25" t="s">
        <v>73</v>
      </c>
      <c r="G51" s="6">
        <f>IF(G21=G17,G17,"YOUNG'S MODULUS NOT EQUAL")</f>
        <v>28600000</v>
      </c>
      <c r="H51" s="12" t="s">
        <v>7</v>
      </c>
      <c r="K51" s="13"/>
      <c r="U51" s="25">
        <v>16</v>
      </c>
      <c r="V51" s="82">
        <f>U51*V55/U55</f>
        <v>5.0107607247934213E-2</v>
      </c>
      <c r="W51" s="6">
        <f>C36*(1-V51^2/C31^2)^0.5</f>
        <v>145971.17412183774</v>
      </c>
      <c r="X51" s="3"/>
      <c r="Y51" s="36"/>
      <c r="AB51" s="13"/>
    </row>
    <row r="52" spans="1:28" x14ac:dyDescent="0.3">
      <c r="A52" s="13"/>
      <c r="F52" s="3" t="s">
        <v>74</v>
      </c>
      <c r="G52" s="6">
        <f>IF(G22=G18,G18,"POISSON'S RATIO NOT EQUAL")</f>
        <v>0.25</v>
      </c>
      <c r="H52" s="12"/>
      <c r="J52" s="13"/>
      <c r="U52" s="25">
        <v>17</v>
      </c>
      <c r="V52" s="82">
        <f>U52*V55/U55</f>
        <v>5.3239332700930106E-2</v>
      </c>
      <c r="W52" s="6">
        <f>C36*(1-V52^2/C31^2)^0.5</f>
        <v>128158.47903708837</v>
      </c>
      <c r="X52" s="25"/>
      <c r="Y52" s="13"/>
    </row>
    <row r="53" spans="1:28" x14ac:dyDescent="0.3">
      <c r="A53" s="16"/>
      <c r="F53" s="3"/>
      <c r="G53" s="3"/>
      <c r="H53" s="12"/>
      <c r="I53" s="13"/>
      <c r="J53" s="13"/>
      <c r="K53" s="13"/>
      <c r="U53" s="25">
        <v>18</v>
      </c>
      <c r="V53" s="82">
        <f>U53*V55/U55</f>
        <v>5.6371058153925992E-2</v>
      </c>
      <c r="W53" s="6">
        <f>C36*(1-V53^2/C31^2)^0.5</f>
        <v>106045.59944451174</v>
      </c>
      <c r="X53" s="3"/>
      <c r="Y53" s="38"/>
      <c r="Z53" s="26"/>
      <c r="AA53" s="13"/>
    </row>
    <row r="54" spans="1:28" x14ac:dyDescent="0.3">
      <c r="A54" s="83" t="s">
        <v>75</v>
      </c>
      <c r="B54" s="13"/>
      <c r="F54" s="83" t="s">
        <v>78</v>
      </c>
      <c r="G54" s="13"/>
      <c r="K54" s="16"/>
      <c r="U54" s="25">
        <v>19</v>
      </c>
      <c r="V54" s="82">
        <f>U54*V55/U55</f>
        <v>5.9502783606921884E-2</v>
      </c>
      <c r="W54" s="6">
        <f>C36*(1-V54^2/C31^2)^0.5</f>
        <v>75965.807517895082</v>
      </c>
      <c r="X54" s="3"/>
      <c r="Y54" s="3"/>
      <c r="Z54" s="12"/>
      <c r="AB54" s="13"/>
    </row>
    <row r="55" spans="1:28" ht="15" x14ac:dyDescent="0.35">
      <c r="A55" s="3" t="s">
        <v>77</v>
      </c>
      <c r="B55" s="6" t="str">
        <f ca="1">[1]!xlv(B57)</f>
        <v>0.082 × (P × E² / D²)⁽¹′³⁾</v>
      </c>
      <c r="C55" s="12"/>
      <c r="F55" s="3" t="s">
        <v>80</v>
      </c>
      <c r="G55" s="6" t="str">
        <f ca="1">[1]!xlv(G57)</f>
        <v>0.205 × (P × E² / D²)⁽¹′³⁾</v>
      </c>
      <c r="H55" s="12"/>
      <c r="K55" s="16"/>
      <c r="U55" s="25">
        <v>20</v>
      </c>
      <c r="V55" s="82">
        <f>C31</f>
        <v>6.263450905991777E-2</v>
      </c>
      <c r="W55" s="6">
        <f>C36*(1-V55^2/C31^2)^0.5</f>
        <v>0</v>
      </c>
      <c r="X55" s="3"/>
      <c r="Y55" s="13"/>
      <c r="AA55" s="36"/>
      <c r="AB55" s="13"/>
    </row>
    <row r="56" spans="1:28" x14ac:dyDescent="0.3">
      <c r="A56" s="25" t="s">
        <v>47</v>
      </c>
      <c r="B56" s="13" t="str">
        <f>[1]!xln(B57)</f>
        <v>0.082 × (2000 × (2.86E+07)² / 5²)⁽¹′³⁾</v>
      </c>
      <c r="F56" s="25" t="s">
        <v>47</v>
      </c>
      <c r="G56" s="13" t="str">
        <f>[1]!xln(G57)</f>
        <v>0.205 × (2000 × (2.86E+07)² / 5²)⁽¹′³⁾</v>
      </c>
      <c r="K56" s="16"/>
      <c r="X56" s="3"/>
      <c r="Y56" s="38"/>
      <c r="Z56" s="26"/>
      <c r="AA56" s="13"/>
      <c r="AB56" s="13"/>
    </row>
    <row r="57" spans="1:28" ht="15" x14ac:dyDescent="0.35">
      <c r="A57" s="3" t="s">
        <v>77</v>
      </c>
      <c r="B57" s="84">
        <f>0.082*(G26*G51^2/G23^2)^(1/3)</f>
        <v>33043.639095988881</v>
      </c>
      <c r="C57" s="6" t="s">
        <v>7</v>
      </c>
      <c r="F57" s="3" t="s">
        <v>80</v>
      </c>
      <c r="G57" s="84">
        <f>0.205*(G26*G51^2/G23^2)^(1/3)</f>
        <v>82609.097739972189</v>
      </c>
      <c r="H57" s="6" t="s">
        <v>79</v>
      </c>
      <c r="J57" s="13"/>
      <c r="K57" s="16"/>
      <c r="X57" s="17"/>
      <c r="Y57" s="18"/>
      <c r="Z57" s="19"/>
      <c r="AA57" s="13"/>
      <c r="AB57" s="16"/>
    </row>
    <row r="58" spans="1:28" x14ac:dyDescent="0.3">
      <c r="A58" s="16"/>
      <c r="B58" s="68"/>
      <c r="C58" s="69"/>
      <c r="D58" s="16"/>
      <c r="E58" s="16"/>
      <c r="F58" s="16"/>
      <c r="G58" s="69"/>
      <c r="H58" s="16"/>
      <c r="I58" s="16"/>
      <c r="J58" s="16"/>
      <c r="K58" s="16"/>
    </row>
    <row r="59" spans="1:28" x14ac:dyDescent="0.3">
      <c r="A59" s="16"/>
      <c r="B59" s="23"/>
      <c r="C59" s="69"/>
      <c r="D59" s="70"/>
      <c r="E59" s="70"/>
      <c r="F59" s="71" t="s">
        <v>49</v>
      </c>
      <c r="G59" s="69"/>
      <c r="H59" s="70"/>
      <c r="I59" s="70"/>
      <c r="J59" s="70"/>
      <c r="K59" s="16"/>
    </row>
    <row r="60" spans="1:28" x14ac:dyDescent="0.3">
      <c r="A60" s="16"/>
      <c r="B60" s="70"/>
      <c r="C60" s="70"/>
      <c r="D60" s="70"/>
      <c r="E60" s="70"/>
      <c r="F60" s="87" t="s">
        <v>86</v>
      </c>
      <c r="G60" s="70"/>
      <c r="H60" s="70"/>
      <c r="I60" s="70"/>
      <c r="J60" s="70"/>
      <c r="K60" s="16"/>
    </row>
    <row r="62" spans="1:28" x14ac:dyDescent="0.3">
      <c r="A62" s="14"/>
      <c r="B62" s="14"/>
      <c r="C62" s="14"/>
      <c r="D62" s="14"/>
      <c r="E62" s="14"/>
      <c r="F62" s="14"/>
      <c r="G62" s="14"/>
      <c r="H62" s="14"/>
      <c r="I62" s="14"/>
      <c r="J62" s="14"/>
      <c r="K62" s="14"/>
    </row>
    <row r="63" spans="1:28" x14ac:dyDescent="0.3">
      <c r="A63" s="14"/>
      <c r="B63" s="14"/>
      <c r="C63" s="14"/>
      <c r="D63" s="14"/>
      <c r="E63" s="14"/>
      <c r="F63" s="14"/>
      <c r="G63" s="14"/>
      <c r="H63" s="14"/>
      <c r="I63" s="14"/>
      <c r="J63" s="14"/>
      <c r="K63" s="14"/>
    </row>
    <row r="64" spans="1:28" x14ac:dyDescent="0.3">
      <c r="A64" s="14"/>
      <c r="B64" s="14"/>
      <c r="C64" s="14"/>
      <c r="D64" s="14"/>
      <c r="E64" s="14"/>
      <c r="F64" s="14"/>
      <c r="G64" s="14"/>
      <c r="H64" s="14"/>
      <c r="I64" s="14"/>
      <c r="J64" s="14"/>
      <c r="K64" s="14"/>
    </row>
    <row r="65" spans="1:11" x14ac:dyDescent="0.3">
      <c r="A65" s="14"/>
      <c r="B65" s="14"/>
      <c r="C65" s="14"/>
      <c r="D65" s="14"/>
      <c r="E65" s="14"/>
      <c r="F65" s="14"/>
      <c r="G65" s="14"/>
      <c r="H65" s="14"/>
      <c r="I65" s="14"/>
      <c r="J65" s="14"/>
      <c r="K65" s="14"/>
    </row>
    <row r="66" spans="1:11" x14ac:dyDescent="0.3">
      <c r="A66" s="14"/>
      <c r="B66" s="14"/>
      <c r="C66" s="14"/>
      <c r="D66" s="14"/>
      <c r="E66" s="14"/>
      <c r="F66" s="14"/>
      <c r="G66" s="14"/>
      <c r="H66" s="14"/>
      <c r="I66" s="14"/>
      <c r="J66" s="14"/>
      <c r="K66" s="14"/>
    </row>
  </sheetData>
  <hyperlinks>
    <hyperlink ref="F60" r:id="rId1"/>
    <hyperlink ref="B13" r:id="rId2"/>
  </hyperlinks>
  <pageMargins left="0.47244094488188981" right="0.23622047244094491" top="0.31496062992125984" bottom="0.98425196850393704" header="0.43307086614173229" footer="0.59055118110236227"/>
  <pageSetup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vt:lpstr>
      <vt:lpstr>READ ME</vt:lpstr>
      <vt:lpstr>Imperial Units</vt:lpstr>
      <vt:lpstr>'Imperial Units'!Print_Area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2009-04-22T15:04:56Z</cp:lastPrinted>
  <dcterms:created xsi:type="dcterms:W3CDTF">2005-06-02T14:51:17Z</dcterms:created>
  <dcterms:modified xsi:type="dcterms:W3CDTF">2016-03-02T18:29:29Z</dcterms:modified>
  <cp:category>Engineering Spreadsheets;Analysis;AA-SM</cp:category>
  <cp:contentStatus>Released</cp:contentStatus>
</cp:coreProperties>
</file>