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7" r:id="rId1"/>
    <sheet name="SIMPLE" sheetId="16" r:id="rId2"/>
  </sheets>
  <externalReferences>
    <externalReference r:id="rId3"/>
  </externalReferences>
  <definedNames>
    <definedName name="_xlnm.Print_Area" localSheetId="0">'READ ME'!$A$8:$K$62</definedName>
    <definedName name="_xlnm.Print_Area" localSheetId="1">SIMPLE!$A$8:$K$60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Z14" i="16" l="1"/>
  <c r="Z15" i="16"/>
  <c r="Z16" i="16"/>
  <c r="Z17" i="16"/>
  <c r="Z18" i="16"/>
  <c r="Z19" i="16"/>
  <c r="Z20" i="16"/>
  <c r="Z21" i="16"/>
  <c r="Z22" i="16"/>
  <c r="Z23" i="16"/>
  <c r="Z24" i="16"/>
  <c r="Z25" i="16"/>
  <c r="Z26" i="16"/>
  <c r="Z27" i="16"/>
  <c r="Z28" i="16"/>
  <c r="Z29" i="16"/>
  <c r="Z30" i="16"/>
  <c r="Z31" i="16"/>
  <c r="Z32" i="16"/>
  <c r="Z33" i="16"/>
  <c r="Z34" i="16"/>
  <c r="Z39" i="16"/>
  <c r="Z40" i="16"/>
  <c r="Z41" i="16"/>
  <c r="Z42" i="16"/>
  <c r="Z43" i="16"/>
  <c r="Z44" i="16"/>
  <c r="Z45" i="16"/>
  <c r="Z46" i="16"/>
  <c r="Z47" i="16"/>
  <c r="Z48" i="16"/>
  <c r="Z49" i="16"/>
  <c r="Z50" i="16"/>
  <c r="Z51" i="16"/>
  <c r="Z52" i="16"/>
  <c r="Z53" i="16"/>
  <c r="Z54" i="16"/>
  <c r="Z55" i="16"/>
  <c r="Z56" i="16"/>
  <c r="Z57" i="16"/>
  <c r="Z58" i="16"/>
  <c r="Z13" i="16"/>
  <c r="C12" i="17" l="1"/>
  <c r="AE24" i="16" l="1"/>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AH24" i="16" l="1"/>
  <c r="AJ24" i="16" s="1"/>
  <c r="AI28" i="16"/>
  <c r="AI29" i="16" s="1"/>
  <c r="X1" i="16"/>
  <c r="G1" i="16" s="1"/>
  <c r="X2" i="16"/>
  <c r="X3" i="16"/>
  <c r="X4" i="16"/>
  <c r="X5" i="16"/>
  <c r="X6" i="16"/>
  <c r="X7" i="16"/>
  <c r="F8" i="16"/>
  <c r="J8" i="16"/>
  <c r="F9" i="16"/>
  <c r="J9" i="16"/>
  <c r="F10" i="16"/>
  <c r="L10" i="16"/>
  <c r="J10" i="16" s="1"/>
  <c r="F11" i="16"/>
  <c r="B12" i="16"/>
  <c r="G22" i="16"/>
  <c r="AB14" i="16" s="1"/>
  <c r="AC14" i="16" s="1"/>
  <c r="X27" i="16"/>
  <c r="X39" i="16"/>
  <c r="AH25" i="16" l="1"/>
  <c r="AI25" i="16" s="1"/>
  <c r="AI24" i="16"/>
  <c r="X33" i="16"/>
  <c r="X44" i="16"/>
  <c r="Z35" i="16"/>
  <c r="AB13" i="16"/>
  <c r="AJ25" i="16" l="1"/>
  <c r="AJ29" i="16" s="1"/>
  <c r="AJ30" i="16" s="1"/>
  <c r="I45" i="16" s="1"/>
  <c r="AC15" i="16"/>
  <c r="I28" i="16"/>
  <c r="Z36" i="16"/>
  <c r="I48" i="16" l="1"/>
  <c r="Z37" i="16"/>
  <c r="AG105" i="16"/>
  <c r="I47" i="16"/>
  <c r="C55" i="16" l="1"/>
  <c r="Z38" i="16"/>
  <c r="C54" i="16"/>
  <c r="C53" i="16"/>
  <c r="K56" i="16" l="1"/>
  <c r="J56" i="16"/>
</calcChain>
</file>

<file path=xl/sharedStrings.xml><?xml version="1.0" encoding="utf-8"?>
<sst xmlns="http://schemas.openxmlformats.org/spreadsheetml/2006/main" count="111" uniqueCount="81">
  <si>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</si>
  <si>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</si>
  <si>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</si>
  <si>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</si>
  <si>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</si>
  <si>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</si>
  <si>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</si>
  <si>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</si>
  <si>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</si>
  <si>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</si>
  <si>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</si>
  <si>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</si>
  <si>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</si>
  <si>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</si>
  <si>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</si>
  <si>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</si>
  <si>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</si>
  <si>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</si>
  <si>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</si>
  <si>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</si>
  <si>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</si>
  <si>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</si>
  <si>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</si>
  <si>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</si>
  <si>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</si>
  <si>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</si>
  <si>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</si>
  <si>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</si>
  <si>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</si>
  <si>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</si>
  <si>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</si>
  <si>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</si>
  <si>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</si>
  <si>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</si>
  <si>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</si>
  <si>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</si>
  <si>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</si>
  <si>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</si>
  <si>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</si>
  <si>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</si>
  <si>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</si>
  <si>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</si>
  <si>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</si>
  <si>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</si>
  <si>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</si>
  <si>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</si>
  <si>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</si>
  <si>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</si>
  <si>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</si>
  <si>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</si>
  <si>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</si>
  <si>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</si>
  <si>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</si>
  <si>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</si>
  <si>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</si>
  <si>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</si>
  <si>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</si>
  <si>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</si>
  <si>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</si>
  <si>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</si>
  <si>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</si>
  <si>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</si>
  <si>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</si>
  <si>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</si>
  <si>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www.xl-viking.com</t>
  </si>
  <si>
    <t>http://www.abbottaerospace.com/subscribe</t>
  </si>
  <si>
    <t>http://www.xl-viking.com/download-free-trial/</t>
  </si>
  <si>
    <t>http://www.abbottaerospace.com/engineering-services</t>
  </si>
  <si>
    <t>AA-SM-007-042</t>
  </si>
  <si>
    <t>(NACA-TN-3781, 1957)</t>
  </si>
  <si>
    <t>(NACA-TN-1323, 1947)</t>
  </si>
  <si>
    <t>Panel Thickness</t>
  </si>
  <si>
    <t>Compression Stress in the Panel</t>
  </si>
  <si>
    <t>BENDING BUCKLING OF FLAT ISOTROPIC PANELS - SIMPLE</t>
  </si>
  <si>
    <t>Edge Rotational Restraint Calculated Using</t>
  </si>
  <si>
    <t>AA-SM-007-070</t>
  </si>
  <si>
    <t>Varying Edge Rotational Restraint, Elastic Material</t>
  </si>
  <si>
    <t>(Abbott, Richard. Analysis and Design of Composite and Metallic Flight Vehicle Structures 1st Edition, 2016)</t>
  </si>
  <si>
    <t>To account for material plasticity use this spreadsheet:</t>
  </si>
  <si>
    <t>AA-SM-007-043</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</si>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</sst>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00000000000"/>
  </numFmts>
  <fonts count="22"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Calibri"/>
      <family val="2"/>
      <scheme val="minor"/>
    </font>
    <font>
      <u/>
      <sz val="10"/>
      <color theme="10"/>
      <name val="Arial"/>
      <family val="2"/>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applyNumberFormat="0" applyFill="0" applyBorder="0" applyAlignment="0" applyProtection="0"/>
  </cellStyleXfs>
  <cellXfs count="120">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9" fillId="0" borderId="0" xfId="9" applyFont="1" applyBorder="1" applyAlignment="1" applyProtection="1">
      <alignment horizontal="center"/>
    </xf>
    <xf numFmtId="0" fontId="20" fillId="0" borderId="0" xfId="9" applyBorder="1" applyAlignment="1">
      <alignment horizontal="center"/>
    </xf>
    <xf numFmtId="0" fontId="5" fillId="0" borderId="0" xfId="5" applyFont="1" applyBorder="1" applyAlignment="1" applyProtection="1">
      <alignment horizontal="left"/>
      <protection locked="0"/>
    </xf>
    <xf numFmtId="0" fontId="21" fillId="0" borderId="0" xfId="0"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9" fillId="0" borderId="0" xfId="8" applyFont="1" applyAlignment="1">
      <alignment horizontal="left"/>
    </xf>
    <xf numFmtId="0" fontId="14" fillId="0" borderId="0" xfId="7" applyAlignment="1" applyProtection="1">
      <alignment horizontal="left"/>
    </xf>
  </cellXfs>
  <cellStyles count="10">
    <cellStyle name="Hyperlink" xfId="8" builtinId="8" customBuiltin="1"/>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2</c:v>
                </c:pt>
                <c:pt idx="1">
                  <c:v>2.2000000000000002</c:v>
                </c:pt>
                <c:pt idx="2">
                  <c:v>2.4</c:v>
                </c:pt>
                <c:pt idx="3">
                  <c:v>2.6</c:v>
                </c:pt>
                <c:pt idx="4">
                  <c:v>2.8</c:v>
                </c:pt>
                <c:pt idx="5">
                  <c:v>3</c:v>
                </c:pt>
                <c:pt idx="6">
                  <c:v>3.2</c:v>
                </c:pt>
                <c:pt idx="7">
                  <c:v>3.4</c:v>
                </c:pt>
                <c:pt idx="8">
                  <c:v>3.6</c:v>
                </c:pt>
                <c:pt idx="9">
                  <c:v>3.8</c:v>
                </c:pt>
                <c:pt idx="10">
                  <c:v>4</c:v>
                </c:pt>
                <c:pt idx="11">
                  <c:v>4.2</c:v>
                </c:pt>
                <c:pt idx="12">
                  <c:v>4.4000000000000004</c:v>
                </c:pt>
                <c:pt idx="13">
                  <c:v>4.5999999999999996</c:v>
                </c:pt>
                <c:pt idx="14">
                  <c:v>4.8</c:v>
                </c:pt>
                <c:pt idx="15">
                  <c:v>5</c:v>
                </c:pt>
                <c:pt idx="16">
                  <c:v>5.2</c:v>
                </c:pt>
                <c:pt idx="17">
                  <c:v>5.4</c:v>
                </c:pt>
                <c:pt idx="18">
                  <c:v>5.6</c:v>
                </c:pt>
                <c:pt idx="19">
                  <c:v>5.8</c:v>
                </c:pt>
                <c:pt idx="20">
                  <c:v>6</c:v>
                </c:pt>
                <c:pt idx="21">
                  <c:v>6.2</c:v>
                </c:pt>
                <c:pt idx="22">
                  <c:v>6.9</c:v>
                </c:pt>
                <c:pt idx="23">
                  <c:v>7.6</c:v>
                </c:pt>
                <c:pt idx="24">
                  <c:v>8.3000000000000007</c:v>
                </c:pt>
                <c:pt idx="25">
                  <c:v>9</c:v>
                </c:pt>
                <c:pt idx="26">
                  <c:v>9.6999999999999993</c:v>
                </c:pt>
                <c:pt idx="27">
                  <c:v>10.4</c:v>
                </c:pt>
                <c:pt idx="28">
                  <c:v>11.1</c:v>
                </c:pt>
                <c:pt idx="29">
                  <c:v>11.8</c:v>
                </c:pt>
                <c:pt idx="30">
                  <c:v>12.5</c:v>
                </c:pt>
                <c:pt idx="31">
                  <c:v>13.2</c:v>
                </c:pt>
                <c:pt idx="32">
                  <c:v>13.9</c:v>
                </c:pt>
                <c:pt idx="33">
                  <c:v>14.6</c:v>
                </c:pt>
                <c:pt idx="34">
                  <c:v>15.3</c:v>
                </c:pt>
                <c:pt idx="35">
                  <c:v>16</c:v>
                </c:pt>
                <c:pt idx="36">
                  <c:v>16.7</c:v>
                </c:pt>
                <c:pt idx="37">
                  <c:v>17.399999999999999</c:v>
                </c:pt>
                <c:pt idx="38">
                  <c:v>18.100000000000001</c:v>
                </c:pt>
                <c:pt idx="39">
                  <c:v>18.8</c:v>
                </c:pt>
                <c:pt idx="40">
                  <c:v>19.5</c:v>
                </c:pt>
                <c:pt idx="41">
                  <c:v>20.2</c:v>
                </c:pt>
                <c:pt idx="42">
                  <c:v>20.9</c:v>
                </c:pt>
                <c:pt idx="43">
                  <c:v>21.6</c:v>
                </c:pt>
                <c:pt idx="44">
                  <c:v>22.3</c:v>
                </c:pt>
                <c:pt idx="45">
                  <c:v>23</c:v>
                </c:pt>
              </c:numCache>
            </c:numRef>
          </c:xVal>
          <c:yVal>
            <c:numRef>
              <c:f>SIMPLE!$Z$13:$Z$59</c:f>
              <c:numCache>
                <c:formatCode>0.0</c:formatCode>
                <c:ptCount val="47"/>
                <c:pt idx="0">
                  <c:v>113.6</c:v>
                </c:pt>
                <c:pt idx="1">
                  <c:v>86.394139744552945</c:v>
                </c:pt>
                <c:pt idx="2">
                  <c:v>68.456481481481489</c:v>
                </c:pt>
                <c:pt idx="3">
                  <c:v>56.277742375967208</c:v>
                </c:pt>
                <c:pt idx="4">
                  <c:v>47.804081632653066</c:v>
                </c:pt>
                <c:pt idx="5">
                  <c:v>41.785185185185178</c:v>
                </c:pt>
                <c:pt idx="6">
                  <c:v>37.433984374999994</c:v>
                </c:pt>
                <c:pt idx="7">
                  <c:v>34.240545491553021</c:v>
                </c:pt>
                <c:pt idx="8">
                  <c:v>31.866117969821666</c:v>
                </c:pt>
                <c:pt idx="9">
                  <c:v>30.0806823152063</c:v>
                </c:pt>
                <c:pt idx="10">
                  <c:v>28.725000000000001</c:v>
                </c:pt>
                <c:pt idx="11">
                  <c:v>27.686923658352228</c:v>
                </c:pt>
                <c:pt idx="12">
                  <c:v>26.886250939143501</c:v>
                </c:pt>
                <c:pt idx="13">
                  <c:v>26.264831100517796</c:v>
                </c:pt>
                <c:pt idx="14">
                  <c:v>25.779976851851853</c:v>
                </c:pt>
                <c:pt idx="15">
                  <c:v>25.4</c:v>
                </c:pt>
                <c:pt idx="16">
                  <c:v>25.101137915339098</c:v>
                </c:pt>
                <c:pt idx="17">
                  <c:v>24.865406696133718</c:v>
                </c:pt>
                <c:pt idx="18">
                  <c:v>24.679081632653062</c:v>
                </c:pt>
                <c:pt idx="19">
                  <c:v>24.531608512034115</c:v>
                </c:pt>
                <c:pt idx="20">
                  <c:v>24.414814814814815</c:v>
                </c:pt>
                <c:pt idx="21">
                  <c:v>24.32233224799436</c:v>
                </c:pt>
                <c:pt idx="22">
                  <c:v>24.126959687558028</c:v>
                </c:pt>
                <c:pt idx="23">
                  <c:v>24.04408805948389</c:v>
                </c:pt>
                <c:pt idx="24">
                  <c:v>24.012029304618679</c:v>
                </c:pt>
                <c:pt idx="25">
                  <c:v>24.001920438957477</c:v>
                </c:pt>
                <c:pt idx="26">
                  <c:v>24.000041416805363</c:v>
                </c:pt>
                <c:pt idx="27">
                  <c:v>23.999920345926263</c:v>
                </c:pt>
                <c:pt idx="28">
                  <c:v>23.998637497980084</c:v>
                </c:pt>
                <c:pt idx="29">
                  <c:v>23.995030650650747</c:v>
                </c:pt>
                <c:pt idx="30">
                  <c:v>23.988800000000001</c:v>
                </c:pt>
                <c:pt idx="31">
                  <c:v>23.980053983359767</c:v>
                </c:pt>
                <c:pt idx="32">
                  <c:v>23.969077296518979</c:v>
                </c:pt>
                <c:pt idx="33">
                  <c:v>23.956213224614864</c:v>
                </c:pt>
                <c:pt idx="34">
                  <c:v>23.94180557893911</c:v>
                </c:pt>
                <c:pt idx="35">
                  <c:v>23.926171875000001</c:v>
                </c:pt>
                <c:pt idx="36">
                  <c:v>23.909592797623944</c:v>
                </c:pt>
                <c:pt idx="37">
                  <c:v>23.892309981883152</c:v>
                </c:pt>
                <c:pt idx="38">
                  <c:v>23.874527841941156</c:v>
                </c:pt>
                <c:pt idx="39">
                  <c:v>23.856417171532321</c:v>
                </c:pt>
                <c:pt idx="40">
                  <c:v>23.838119320959557</c:v>
                </c:pt>
                <c:pt idx="41">
                  <c:v>23.819750344802149</c:v>
                </c:pt>
                <c:pt idx="42">
                  <c:v>23.80140483490079</c:v>
                </c:pt>
                <c:pt idx="43">
                  <c:v>23.783159325306102</c:v>
                </c:pt>
                <c:pt idx="44">
                  <c:v>23.765075245949639</c:v>
                </c:pt>
                <c:pt idx="45">
                  <c:v>23.747201446535712</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5</c:v>
                </c:pt>
                <c:pt idx="1">
                  <c:v>5</c:v>
                </c:pt>
                <c:pt idx="2" formatCode="0%">
                  <c:v>0</c:v>
                </c:pt>
              </c:numCache>
            </c:numRef>
          </c:xVal>
          <c:yVal>
            <c:numRef>
              <c:f>SIMPLE!$AC$13:$AC$15</c:f>
              <c:numCache>
                <c:formatCode>0.0</c:formatCode>
                <c:ptCount val="3"/>
                <c:pt idx="0">
                  <c:v>0</c:v>
                </c:pt>
                <c:pt idx="1">
                  <c:v>25.4</c:v>
                </c:pt>
                <c:pt idx="2" formatCode="0.00">
                  <c:v>25.4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23"/>
          <c:min val="2"/>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3"/>
      </c:valAx>
      <c:valAx>
        <c:axId val="633362264"/>
        <c:scaling>
          <c:orientation val="minMax"/>
          <c:max val="5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15</c:v>
                </c:pt>
                <c:pt idx="1">
                  <c:v>15</c:v>
                </c:pt>
                <c:pt idx="2" formatCode="General">
                  <c:v>0.1</c:v>
                </c:pt>
              </c:numCache>
            </c:numRef>
          </c:xVal>
          <c:yVal>
            <c:numRef>
              <c:f>SIMPLE!$AJ$28:$AJ$30</c:f>
              <c:numCache>
                <c:formatCode>General</c:formatCode>
                <c:ptCount val="3"/>
                <c:pt idx="0">
                  <c:v>0</c:v>
                </c:pt>
                <c:pt idx="1">
                  <c:v>1.47</c:v>
                </c:pt>
                <c:pt idx="2">
                  <c:v>1.47</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71086" y="437347"/>
          <a:ext cx="2828002" cy="124219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24</xdr:row>
      <xdr:rowOff>80682</xdr:rowOff>
    </xdr:from>
    <xdr:to>
      <xdr:col>7</xdr:col>
      <xdr:colOff>373517</xdr:colOff>
      <xdr:row>38</xdr:row>
      <xdr:rowOff>64674</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87216</xdr:colOff>
      <xdr:row>16</xdr:row>
      <xdr:rowOff>96687</xdr:rowOff>
    </xdr:from>
    <xdr:to>
      <xdr:col>4</xdr:col>
      <xdr:colOff>485783</xdr:colOff>
      <xdr:row>23</xdr:row>
      <xdr:rowOff>112059</xdr:rowOff>
    </xdr:to>
    <xdr:grpSp>
      <xdr:nvGrpSpPr>
        <xdr:cNvPr id="29" name="Group 28"/>
        <xdr:cNvGrpSpPr/>
      </xdr:nvGrpSpPr>
      <xdr:grpSpPr>
        <a:xfrm>
          <a:off x="87216" y="2916087"/>
          <a:ext cx="2867447" cy="1257432"/>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38</xdr:row>
      <xdr:rowOff>39341</xdr:rowOff>
    </xdr:from>
    <xdr:to>
      <xdr:col>7</xdr:col>
      <xdr:colOff>365760</xdr:colOff>
      <xdr:row>51</xdr:row>
      <xdr:rowOff>148814</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67641"/>
          <a:ext cx="2494733" cy="630195"/>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13" Type="http://schemas.openxmlformats.org/officeDocument/2006/relationships/oleObject" Target="../embeddings/oleObject3.bin"/><Relationship Id="rId3" Type="http://schemas.openxmlformats.org/officeDocument/2006/relationships/hyperlink" Target="http://www.abbottaerospace.com/wpdm-package/naca-report-734-critical-compressive-stress-for-outstanding-flanges" TargetMode="External"/><Relationship Id="rId7" Type="http://schemas.openxmlformats.org/officeDocument/2006/relationships/printerSettings" Target="../printerSettings/printerSettings2.bin"/><Relationship Id="rId12" Type="http://schemas.openxmlformats.org/officeDocument/2006/relationships/oleObject" Target="../embeddings/oleObject2.bin"/><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hyperlink" Target="http://www.abbottaerospace.com/wpdm-package/analysis-and-design-of-composite-and-metallic-flight-vehicle-structures" TargetMode="External"/><Relationship Id="rId11" Type="http://schemas.openxmlformats.org/officeDocument/2006/relationships/image" Target="../media/image4.emf"/><Relationship Id="rId5" Type="http://schemas.openxmlformats.org/officeDocument/2006/relationships/hyperlink" Target="http://www.abbottaerospace.com/wpdm-package/aa-sm-007-070" TargetMode="External"/><Relationship Id="rId10" Type="http://schemas.openxmlformats.org/officeDocument/2006/relationships/oleObject" Target="../embeddings/oleObject1.bin"/><Relationship Id="rId4" Type="http://schemas.openxmlformats.org/officeDocument/2006/relationships/hyperlink" Target="http://www.abbottaerospace.com/wpdm-package/aa-sm-007-043" TargetMode="External"/><Relationship Id="rId9"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19</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21</v>
      </c>
      <c r="C4" s="42"/>
      <c r="D4" s="39"/>
      <c r="E4" s="39"/>
      <c r="F4" s="40" t="s">
        <v>22</v>
      </c>
      <c r="G4" s="41" t="s">
        <v>23</v>
      </c>
      <c r="H4" s="39"/>
      <c r="I4" s="39"/>
      <c r="J4" s="39"/>
      <c r="K4" s="39"/>
      <c r="M4" s="44"/>
      <c r="N4" s="44"/>
      <c r="O4" s="44"/>
      <c r="P4" s="44"/>
      <c r="Q4" s="49"/>
      <c r="R4" s="50"/>
      <c r="S4" s="50"/>
      <c r="T4" s="45"/>
      <c r="U4" s="45"/>
      <c r="V4" s="45"/>
      <c r="W4" s="46"/>
      <c r="X4" s="47"/>
      <c r="Y4" s="45"/>
    </row>
    <row r="5" spans="1:25" s="43" customFormat="1" ht="13.8" x14ac:dyDescent="0.3">
      <c r="A5" s="39"/>
      <c r="B5" s="40" t="s">
        <v>24</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26</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15" t="s">
        <v>45</v>
      </c>
      <c r="C16" s="115"/>
      <c r="D16" s="115"/>
      <c r="E16" s="115"/>
      <c r="F16" s="115"/>
      <c r="G16" s="115"/>
      <c r="H16" s="115"/>
      <c r="I16" s="115"/>
      <c r="J16" s="115"/>
      <c r="M16" s="49"/>
      <c r="N16" s="49"/>
      <c r="O16" s="49"/>
      <c r="P16" s="49"/>
      <c r="Q16" s="49"/>
      <c r="R16" s="50"/>
      <c r="S16" s="50"/>
      <c r="T16" s="45"/>
      <c r="U16" s="45"/>
      <c r="V16" s="45"/>
      <c r="W16" s="45"/>
      <c r="X16" s="45"/>
      <c r="Y16" s="45"/>
    </row>
    <row r="17" spans="1:25" s="43" customFormat="1" ht="13.8" x14ac:dyDescent="0.3">
      <c r="B17" s="115"/>
      <c r="C17" s="115"/>
      <c r="D17" s="115"/>
      <c r="E17" s="115"/>
      <c r="F17" s="115"/>
      <c r="G17" s="115"/>
      <c r="H17" s="115"/>
      <c r="I17" s="115"/>
      <c r="J17" s="115"/>
      <c r="M17" s="49"/>
      <c r="N17" s="49"/>
      <c r="O17" s="49"/>
      <c r="P17" s="49"/>
      <c r="Q17" s="49"/>
      <c r="R17" s="50"/>
      <c r="S17" s="50"/>
      <c r="T17" s="45"/>
      <c r="U17" s="45"/>
      <c r="V17" s="45"/>
      <c r="W17" s="45"/>
      <c r="X17" s="45"/>
      <c r="Y17" s="45"/>
    </row>
    <row r="18" spans="1:25" s="43" customFormat="1" ht="13.8" x14ac:dyDescent="0.3">
      <c r="B18" s="115"/>
      <c r="C18" s="115"/>
      <c r="D18" s="115"/>
      <c r="E18" s="115"/>
      <c r="F18" s="115"/>
      <c r="G18" s="115"/>
      <c r="H18" s="115"/>
      <c r="I18" s="115"/>
      <c r="J18" s="115"/>
      <c r="M18" s="49"/>
      <c r="N18" s="49"/>
      <c r="O18" s="49"/>
      <c r="P18" s="49"/>
      <c r="Q18" s="49"/>
      <c r="R18" s="50"/>
      <c r="S18" s="50"/>
      <c r="T18" s="45"/>
      <c r="U18" s="45"/>
      <c r="V18" s="45"/>
      <c r="W18" s="45"/>
      <c r="X18" s="45"/>
      <c r="Y18" s="45"/>
    </row>
    <row r="19" spans="1:25" s="43" customFormat="1" ht="13.8" x14ac:dyDescent="0.3">
      <c r="B19" s="115"/>
      <c r="C19" s="115"/>
      <c r="D19" s="115"/>
      <c r="E19" s="115"/>
      <c r="F19" s="115"/>
      <c r="G19" s="115"/>
      <c r="H19" s="115"/>
      <c r="I19" s="115"/>
      <c r="J19" s="115"/>
      <c r="M19" s="49"/>
      <c r="N19" s="49"/>
      <c r="O19" s="49"/>
      <c r="P19" s="49"/>
      <c r="Q19" s="49"/>
      <c r="R19" s="50"/>
      <c r="S19" s="50"/>
      <c r="T19" s="45"/>
      <c r="U19" s="45"/>
      <c r="V19" s="45"/>
      <c r="W19" s="45"/>
      <c r="X19" s="45"/>
      <c r="Y19" s="45"/>
    </row>
    <row r="20" spans="1:25" s="43" customFormat="1" ht="12.75" customHeight="1" x14ac:dyDescent="0.3">
      <c r="A20" s="65"/>
      <c r="B20" s="67" t="s">
        <v>43</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15" t="s">
        <v>46</v>
      </c>
      <c r="C22" s="115"/>
      <c r="D22" s="115"/>
      <c r="E22" s="115"/>
      <c r="F22" s="115"/>
      <c r="G22" s="115"/>
      <c r="H22" s="115"/>
      <c r="I22" s="115"/>
      <c r="J22" s="115"/>
      <c r="K22" s="65"/>
      <c r="M22" s="49"/>
      <c r="N22" s="49"/>
      <c r="O22" s="49"/>
      <c r="P22" s="49"/>
      <c r="Q22" s="49"/>
      <c r="R22" s="50"/>
      <c r="S22" s="50"/>
      <c r="T22" s="45"/>
      <c r="U22" s="45"/>
      <c r="V22" s="45"/>
      <c r="W22" s="45"/>
      <c r="X22" s="45"/>
      <c r="Y22" s="45"/>
    </row>
    <row r="23" spans="1:25" s="43" customFormat="1" ht="13.8" x14ac:dyDescent="0.3">
      <c r="A23" s="65"/>
      <c r="B23" s="115"/>
      <c r="C23" s="115"/>
      <c r="D23" s="115"/>
      <c r="E23" s="115"/>
      <c r="F23" s="115"/>
      <c r="G23" s="115"/>
      <c r="H23" s="115"/>
      <c r="I23" s="115"/>
      <c r="J23" s="115"/>
      <c r="K23" s="65"/>
      <c r="M23" s="49"/>
      <c r="N23" s="49"/>
      <c r="O23" s="49"/>
      <c r="P23" s="49"/>
      <c r="Q23" s="49"/>
      <c r="R23" s="50"/>
      <c r="S23" s="66"/>
      <c r="T23" s="45"/>
      <c r="U23" s="45"/>
      <c r="V23" s="45"/>
      <c r="W23" s="45"/>
      <c r="X23" s="45"/>
      <c r="Y23" s="45"/>
    </row>
    <row r="24" spans="1:25" s="43" customFormat="1" ht="13.8" x14ac:dyDescent="0.3">
      <c r="A24" s="65"/>
      <c r="B24" s="115"/>
      <c r="C24" s="115"/>
      <c r="D24" s="115"/>
      <c r="E24" s="115"/>
      <c r="F24" s="115"/>
      <c r="G24" s="115"/>
      <c r="H24" s="115"/>
      <c r="I24" s="115"/>
      <c r="J24" s="115"/>
      <c r="K24" s="65"/>
      <c r="M24" s="49"/>
      <c r="N24" s="49"/>
      <c r="O24" s="49"/>
      <c r="P24" s="49"/>
      <c r="Q24" s="49"/>
      <c r="R24" s="50"/>
      <c r="S24" s="66"/>
      <c r="T24" s="45"/>
      <c r="U24" s="45"/>
      <c r="V24" s="45"/>
      <c r="W24" s="45"/>
      <c r="X24" s="45"/>
      <c r="Y24" s="45"/>
    </row>
    <row r="25" spans="1:25" s="43" customFormat="1" ht="12.75" customHeight="1" x14ac:dyDescent="0.3">
      <c r="A25" s="65"/>
      <c r="B25" s="109"/>
      <c r="C25" s="109"/>
      <c r="D25" s="109"/>
      <c r="E25" s="109"/>
      <c r="F25" s="111" t="s">
        <v>65</v>
      </c>
      <c r="G25" s="109"/>
      <c r="H25" s="109"/>
      <c r="I25" s="109"/>
      <c r="J25" s="109"/>
      <c r="K25" s="65"/>
      <c r="M25" s="49"/>
      <c r="N25" s="49"/>
      <c r="O25" s="49"/>
      <c r="P25" s="49"/>
      <c r="Q25" s="49"/>
      <c r="R25" s="50"/>
      <c r="S25" s="50"/>
      <c r="T25" s="45"/>
      <c r="U25" s="45"/>
      <c r="V25" s="45"/>
      <c r="W25" s="45"/>
      <c r="X25" s="45"/>
      <c r="Y25" s="45"/>
    </row>
    <row r="26" spans="1:25" s="43" customFormat="1" ht="13.8" x14ac:dyDescent="0.3">
      <c r="A26" s="65"/>
      <c r="B26" s="115" t="s">
        <v>47</v>
      </c>
      <c r="C26" s="115"/>
      <c r="D26" s="115"/>
      <c r="E26" s="115"/>
      <c r="F26" s="115"/>
      <c r="G26" s="115"/>
      <c r="H26" s="115"/>
      <c r="I26" s="115"/>
      <c r="J26" s="115"/>
      <c r="K26" s="65"/>
      <c r="M26" s="49"/>
      <c r="N26" s="49"/>
      <c r="O26" s="49"/>
      <c r="P26" s="49"/>
      <c r="Q26" s="49"/>
      <c r="R26" s="50"/>
      <c r="S26" s="50"/>
      <c r="T26" s="45"/>
      <c r="U26" s="45"/>
      <c r="V26" s="45"/>
      <c r="W26" s="45"/>
      <c r="X26" s="45"/>
      <c r="Y26" s="45"/>
    </row>
    <row r="27" spans="1:25" s="43" customFormat="1" ht="13.8" x14ac:dyDescent="0.3">
      <c r="A27" s="65"/>
      <c r="B27" s="115"/>
      <c r="C27" s="115"/>
      <c r="D27" s="115"/>
      <c r="E27" s="115"/>
      <c r="F27" s="115"/>
      <c r="G27" s="115"/>
      <c r="H27" s="115"/>
      <c r="I27" s="115"/>
      <c r="J27" s="115"/>
      <c r="K27" s="65"/>
      <c r="M27" s="49"/>
      <c r="N27" s="49"/>
      <c r="O27" s="49"/>
      <c r="P27" s="49"/>
      <c r="Q27" s="49"/>
      <c r="R27" s="50"/>
      <c r="S27" s="50"/>
      <c r="T27" s="45"/>
      <c r="U27" s="45"/>
      <c r="V27" s="45"/>
      <c r="W27" s="45"/>
      <c r="X27" s="45"/>
      <c r="Y27" s="45"/>
    </row>
    <row r="28" spans="1:25" s="43" customFormat="1" ht="13.8" x14ac:dyDescent="0.3">
      <c r="A28" s="65"/>
      <c r="B28" s="109"/>
      <c r="C28" s="109"/>
      <c r="D28" s="109"/>
      <c r="E28" s="109"/>
      <c r="F28" s="109"/>
      <c r="G28" s="109"/>
      <c r="H28" s="109"/>
      <c r="I28" s="109"/>
      <c r="J28" s="109"/>
      <c r="K28" s="65"/>
      <c r="M28" s="49"/>
      <c r="N28" s="49"/>
      <c r="O28" s="49"/>
      <c r="P28" s="49"/>
      <c r="Q28" s="49"/>
      <c r="R28" s="50"/>
      <c r="S28" s="50"/>
      <c r="T28" s="45"/>
      <c r="U28" s="45"/>
      <c r="V28" s="45"/>
      <c r="W28" s="45"/>
      <c r="X28" s="45"/>
      <c r="Y28" s="45"/>
    </row>
    <row r="29" spans="1:25" s="43" customFormat="1" ht="13.8" x14ac:dyDescent="0.3">
      <c r="A29" s="65"/>
      <c r="B29" s="115" t="s">
        <v>48</v>
      </c>
      <c r="C29" s="115"/>
      <c r="D29" s="115"/>
      <c r="E29" s="115"/>
      <c r="F29" s="115"/>
      <c r="G29" s="115"/>
      <c r="H29" s="115"/>
      <c r="I29" s="115"/>
      <c r="J29" s="115"/>
      <c r="K29" s="65"/>
      <c r="M29" s="49"/>
      <c r="N29" s="49"/>
      <c r="O29" s="49"/>
      <c r="P29" s="49"/>
      <c r="Q29" s="49"/>
      <c r="R29" s="50"/>
      <c r="S29" s="50"/>
      <c r="T29" s="45"/>
      <c r="U29" s="45"/>
      <c r="V29" s="45"/>
      <c r="W29" s="45"/>
      <c r="X29" s="45"/>
      <c r="Y29" s="45"/>
    </row>
    <row r="30" spans="1:25" s="43" customFormat="1" ht="13.8" x14ac:dyDescent="0.3">
      <c r="A30" s="65"/>
      <c r="B30" s="115"/>
      <c r="C30" s="115"/>
      <c r="D30" s="115"/>
      <c r="E30" s="115"/>
      <c r="F30" s="115"/>
      <c r="G30" s="115"/>
      <c r="H30" s="115"/>
      <c r="I30" s="115"/>
      <c r="J30" s="115"/>
      <c r="K30" s="65"/>
      <c r="M30" s="49"/>
      <c r="N30" s="49"/>
      <c r="O30" s="49"/>
      <c r="P30" s="49"/>
      <c r="Q30" s="49"/>
      <c r="R30" s="50"/>
      <c r="S30" s="50"/>
      <c r="T30" s="45"/>
      <c r="U30" s="45"/>
      <c r="V30" s="45"/>
      <c r="W30" s="45"/>
      <c r="X30" s="45"/>
      <c r="Y30" s="45"/>
    </row>
    <row r="31" spans="1:25" s="43" customFormat="1" ht="12.75" customHeight="1" x14ac:dyDescent="0.3">
      <c r="A31" s="65"/>
      <c r="B31" s="115"/>
      <c r="C31" s="115"/>
      <c r="D31" s="115"/>
      <c r="E31" s="115"/>
      <c r="F31" s="115"/>
      <c r="G31" s="115"/>
      <c r="H31" s="115"/>
      <c r="I31" s="115"/>
      <c r="J31" s="115"/>
      <c r="K31" s="65"/>
      <c r="M31" s="49"/>
      <c r="N31" s="49"/>
      <c r="O31" s="49"/>
      <c r="P31" s="49"/>
      <c r="Q31" s="49"/>
      <c r="R31" s="50"/>
      <c r="S31" s="50"/>
      <c r="T31" s="45"/>
      <c r="U31" s="45"/>
      <c r="V31" s="45"/>
      <c r="W31" s="45"/>
      <c r="X31" s="45"/>
      <c r="Y31" s="45"/>
    </row>
    <row r="32" spans="1:25" s="43" customFormat="1" ht="13.8" x14ac:dyDescent="0.3">
      <c r="A32" s="65"/>
      <c r="B32" s="115"/>
      <c r="C32" s="115"/>
      <c r="D32" s="115"/>
      <c r="E32" s="115"/>
      <c r="F32" s="115"/>
      <c r="G32" s="115"/>
      <c r="H32" s="115"/>
      <c r="I32" s="115"/>
      <c r="J32" s="115"/>
      <c r="K32" s="65"/>
      <c r="M32" s="49"/>
      <c r="N32" s="49"/>
      <c r="O32" s="49"/>
      <c r="P32" s="49"/>
      <c r="Q32" s="49"/>
      <c r="R32" s="50"/>
      <c r="S32" s="50"/>
      <c r="T32" s="45"/>
      <c r="U32" s="45"/>
      <c r="V32" s="45"/>
      <c r="W32" s="45"/>
      <c r="X32" s="45"/>
      <c r="Y32" s="45"/>
    </row>
    <row r="33" spans="1:25" s="43" customFormat="1" ht="12.75" customHeight="1" x14ac:dyDescent="0.3">
      <c r="A33" s="65"/>
      <c r="B33" s="115"/>
      <c r="C33" s="115"/>
      <c r="D33" s="115"/>
      <c r="E33" s="115"/>
      <c r="F33" s="115"/>
      <c r="G33" s="115"/>
      <c r="H33" s="115"/>
      <c r="I33" s="115"/>
      <c r="J33" s="115"/>
      <c r="K33" s="65"/>
      <c r="M33" s="49"/>
      <c r="N33" s="49"/>
      <c r="O33" s="49"/>
      <c r="P33" s="49"/>
      <c r="Q33" s="49"/>
      <c r="R33" s="50"/>
      <c r="S33" s="50"/>
      <c r="T33" s="45"/>
      <c r="U33" s="45"/>
      <c r="V33" s="45"/>
      <c r="W33" s="45"/>
      <c r="X33" s="45"/>
      <c r="Y33" s="45"/>
    </row>
    <row r="34" spans="1:25" s="43" customFormat="1" ht="13.8" x14ac:dyDescent="0.3">
      <c r="A34" s="65"/>
      <c r="B34" s="109"/>
      <c r="C34" s="109"/>
      <c r="D34" s="117" t="s">
        <v>27</v>
      </c>
      <c r="E34" s="117"/>
      <c r="F34" s="117"/>
      <c r="G34" s="117"/>
      <c r="H34" s="117"/>
      <c r="I34" s="109"/>
      <c r="J34" s="109"/>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28</v>
      </c>
      <c r="C36" s="65"/>
      <c r="D36" s="65"/>
      <c r="E36" s="65"/>
      <c r="F36" s="110"/>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10"/>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15" t="s">
        <v>49</v>
      </c>
      <c r="C38" s="115"/>
      <c r="D38" s="115"/>
      <c r="E38" s="115"/>
      <c r="F38" s="115"/>
      <c r="G38" s="115"/>
      <c r="H38" s="115"/>
      <c r="I38" s="115"/>
      <c r="J38" s="115"/>
      <c r="K38" s="65"/>
      <c r="M38" s="49"/>
      <c r="N38" s="49"/>
      <c r="O38" s="49"/>
      <c r="P38" s="49"/>
      <c r="Q38" s="49"/>
      <c r="R38" s="50"/>
      <c r="S38" s="50"/>
      <c r="T38" s="45"/>
      <c r="U38" s="45"/>
      <c r="V38" s="45"/>
      <c r="W38" s="45"/>
      <c r="X38" s="45"/>
      <c r="Y38" s="45"/>
    </row>
    <row r="39" spans="1:25" s="43" customFormat="1" ht="13.8" x14ac:dyDescent="0.3">
      <c r="A39" s="65"/>
      <c r="B39" s="115"/>
      <c r="C39" s="115"/>
      <c r="D39" s="115"/>
      <c r="E39" s="115"/>
      <c r="F39" s="115"/>
      <c r="G39" s="115"/>
      <c r="H39" s="115"/>
      <c r="I39" s="115"/>
      <c r="J39" s="115"/>
      <c r="K39" s="65"/>
      <c r="M39" s="49"/>
      <c r="N39" s="49"/>
      <c r="O39" s="49"/>
      <c r="P39" s="49"/>
      <c r="Q39" s="49"/>
      <c r="R39" s="50"/>
      <c r="S39" s="50"/>
      <c r="T39" s="45"/>
      <c r="U39" s="45"/>
      <c r="V39" s="45"/>
      <c r="W39" s="45"/>
      <c r="X39" s="45"/>
      <c r="Y39" s="45"/>
    </row>
    <row r="40" spans="1:25" s="43" customFormat="1" ht="13.8" x14ac:dyDescent="0.3">
      <c r="A40" s="65"/>
      <c r="B40" s="109"/>
      <c r="C40" s="109"/>
      <c r="D40" s="109"/>
      <c r="E40" s="109"/>
      <c r="F40" s="109"/>
      <c r="G40" s="109"/>
      <c r="H40" s="109"/>
      <c r="I40" s="109"/>
      <c r="J40" s="109"/>
      <c r="K40" s="65"/>
      <c r="M40" s="49"/>
      <c r="N40" s="49"/>
      <c r="O40" s="49"/>
      <c r="P40" s="49"/>
      <c r="Q40" s="49"/>
      <c r="R40" s="50"/>
      <c r="S40" s="50"/>
      <c r="T40" s="45"/>
      <c r="U40" s="45"/>
      <c r="V40" s="45"/>
      <c r="W40" s="45"/>
      <c r="X40" s="45"/>
      <c r="Y40" s="45"/>
    </row>
    <row r="41" spans="1:25" s="43" customFormat="1" ht="13.8" x14ac:dyDescent="0.3">
      <c r="A41" s="65"/>
      <c r="B41" s="115" t="s">
        <v>50</v>
      </c>
      <c r="C41" s="115"/>
      <c r="D41" s="115"/>
      <c r="E41" s="115"/>
      <c r="F41" s="115"/>
      <c r="G41" s="115"/>
      <c r="H41" s="115"/>
      <c r="I41" s="115"/>
      <c r="J41" s="115"/>
      <c r="K41" s="65"/>
      <c r="M41" s="49"/>
      <c r="N41" s="49"/>
      <c r="O41" s="49"/>
      <c r="P41" s="49"/>
      <c r="Q41" s="49"/>
      <c r="R41" s="50"/>
      <c r="S41" s="50"/>
      <c r="T41" s="45"/>
      <c r="U41" s="45"/>
      <c r="V41" s="45"/>
      <c r="W41" s="45"/>
      <c r="X41" s="45"/>
      <c r="Y41" s="45"/>
    </row>
    <row r="42" spans="1:25" s="43" customFormat="1" ht="13.8" x14ac:dyDescent="0.3">
      <c r="A42" s="65"/>
      <c r="B42" s="115"/>
      <c r="C42" s="115"/>
      <c r="D42" s="115"/>
      <c r="E42" s="115"/>
      <c r="F42" s="115"/>
      <c r="G42" s="115"/>
      <c r="H42" s="115"/>
      <c r="I42" s="115"/>
      <c r="J42" s="115"/>
      <c r="K42" s="65"/>
      <c r="M42" s="49"/>
      <c r="N42" s="49"/>
      <c r="O42" s="49"/>
      <c r="P42" s="49"/>
      <c r="Q42" s="49"/>
      <c r="R42" s="50"/>
      <c r="S42" s="50"/>
      <c r="T42" s="45"/>
      <c r="U42" s="45"/>
      <c r="V42" s="45"/>
      <c r="W42" s="45"/>
      <c r="X42" s="45"/>
      <c r="Y42" s="45"/>
    </row>
    <row r="43" spans="1:25" s="43" customFormat="1" ht="13.8" x14ac:dyDescent="0.3">
      <c r="A43" s="65"/>
      <c r="B43" s="115"/>
      <c r="C43" s="115"/>
      <c r="D43" s="115"/>
      <c r="E43" s="115"/>
      <c r="F43" s="115"/>
      <c r="G43" s="115"/>
      <c r="H43" s="115"/>
      <c r="I43" s="115"/>
      <c r="J43" s="115"/>
      <c r="K43" s="65"/>
      <c r="M43" s="49"/>
      <c r="N43" s="49"/>
      <c r="O43" s="49"/>
      <c r="P43" s="49"/>
      <c r="Q43" s="49"/>
      <c r="R43" s="50"/>
      <c r="S43" s="50"/>
      <c r="T43" s="45"/>
      <c r="U43" s="45"/>
      <c r="V43" s="45"/>
      <c r="W43" s="45"/>
      <c r="X43" s="45"/>
      <c r="Y43" s="45"/>
    </row>
    <row r="44" spans="1:25" s="43" customFormat="1" ht="13.8" x14ac:dyDescent="0.3">
      <c r="A44" s="65"/>
      <c r="B44" s="109"/>
      <c r="C44" s="109"/>
      <c r="D44" s="109"/>
      <c r="E44" s="109"/>
      <c r="F44" s="109"/>
      <c r="G44" s="109"/>
      <c r="H44" s="109"/>
      <c r="I44" s="109"/>
      <c r="J44" s="109"/>
      <c r="K44" s="65"/>
      <c r="M44" s="49"/>
      <c r="N44" s="49"/>
      <c r="O44" s="49"/>
      <c r="P44" s="49"/>
      <c r="Q44" s="49"/>
      <c r="R44" s="50"/>
      <c r="S44" s="50"/>
      <c r="T44" s="45"/>
      <c r="U44" s="45"/>
      <c r="V44" s="45"/>
      <c r="W44" s="45"/>
      <c r="X44" s="45"/>
      <c r="Y44" s="45"/>
    </row>
    <row r="45" spans="1:25" s="43" customFormat="1" ht="12.75" customHeight="1" x14ac:dyDescent="0.3">
      <c r="A45" s="65"/>
      <c r="B45" s="115" t="s">
        <v>44</v>
      </c>
      <c r="C45" s="115"/>
      <c r="D45" s="115"/>
      <c r="E45" s="115"/>
      <c r="F45" s="115"/>
      <c r="G45" s="115"/>
      <c r="H45" s="115"/>
      <c r="I45" s="115"/>
      <c r="J45" s="115"/>
      <c r="K45" s="65"/>
      <c r="M45" s="49"/>
      <c r="N45" s="49"/>
      <c r="O45" s="49"/>
      <c r="P45" s="49"/>
      <c r="Q45" s="49"/>
      <c r="R45" s="50"/>
      <c r="S45" s="50"/>
      <c r="T45" s="45"/>
      <c r="U45" s="45"/>
      <c r="V45" s="45"/>
      <c r="W45" s="45"/>
      <c r="X45" s="45"/>
      <c r="Y45" s="45"/>
    </row>
    <row r="46" spans="1:25" s="43" customFormat="1" ht="13.8" x14ac:dyDescent="0.3">
      <c r="A46" s="65"/>
      <c r="B46" s="115"/>
      <c r="C46" s="115"/>
      <c r="D46" s="115"/>
      <c r="E46" s="115"/>
      <c r="F46" s="115"/>
      <c r="G46" s="115"/>
      <c r="H46" s="115"/>
      <c r="I46" s="115"/>
      <c r="J46" s="115"/>
      <c r="K46" s="65"/>
      <c r="M46" s="49"/>
      <c r="N46" s="49"/>
      <c r="O46" s="49"/>
      <c r="P46" s="49"/>
      <c r="Q46" s="49"/>
      <c r="R46" s="50"/>
      <c r="S46" s="50"/>
      <c r="T46" s="45"/>
      <c r="U46" s="45"/>
      <c r="V46" s="45"/>
      <c r="W46" s="45"/>
      <c r="X46" s="45"/>
      <c r="Y46" s="45"/>
    </row>
    <row r="47" spans="1:25" s="43" customFormat="1" ht="13.8" x14ac:dyDescent="0.3">
      <c r="A47" s="65"/>
      <c r="B47" s="115"/>
      <c r="C47" s="115"/>
      <c r="D47" s="115"/>
      <c r="E47" s="115"/>
      <c r="F47" s="115"/>
      <c r="G47" s="115"/>
      <c r="H47" s="115"/>
      <c r="I47" s="115"/>
      <c r="J47" s="115"/>
      <c r="K47" s="65"/>
      <c r="M47" s="49"/>
      <c r="N47" s="49"/>
      <c r="O47" s="49"/>
      <c r="P47" s="49"/>
      <c r="Q47" s="49"/>
      <c r="R47" s="50"/>
      <c r="S47" s="50"/>
      <c r="T47" s="45"/>
      <c r="U47" s="45"/>
      <c r="V47" s="45"/>
      <c r="W47" s="45"/>
      <c r="X47" s="45"/>
      <c r="Y47" s="45"/>
    </row>
    <row r="48" spans="1:25" s="43" customFormat="1" ht="12.75" customHeight="1" x14ac:dyDescent="0.3">
      <c r="A48" s="65"/>
      <c r="B48" s="115"/>
      <c r="C48" s="115"/>
      <c r="D48" s="115"/>
      <c r="E48" s="115"/>
      <c r="F48" s="115"/>
      <c r="G48" s="115"/>
      <c r="H48" s="115"/>
      <c r="I48" s="115"/>
      <c r="J48" s="115"/>
      <c r="K48" s="65"/>
      <c r="M48" s="49"/>
      <c r="N48" s="49"/>
      <c r="O48" s="49"/>
      <c r="P48" s="49"/>
      <c r="Q48" s="49"/>
      <c r="R48" s="50"/>
      <c r="S48" s="50"/>
      <c r="T48" s="45"/>
      <c r="U48" s="45"/>
      <c r="V48" s="45"/>
      <c r="W48" s="45"/>
      <c r="X48" s="45"/>
      <c r="Y48" s="45"/>
    </row>
    <row r="49" spans="1:25" s="43" customFormat="1" ht="13.8" x14ac:dyDescent="0.3">
      <c r="A49" s="65"/>
      <c r="B49" s="65" t="s">
        <v>51</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11" t="s">
        <v>66</v>
      </c>
      <c r="G50" s="110"/>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52</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16" t="s">
        <v>53</v>
      </c>
      <c r="C54" s="116"/>
      <c r="D54" s="116"/>
      <c r="E54" s="116"/>
      <c r="F54" s="116"/>
      <c r="G54" s="116"/>
      <c r="H54" s="116"/>
      <c r="I54" s="116"/>
      <c r="J54" s="116"/>
      <c r="K54" s="65"/>
      <c r="M54" s="49"/>
      <c r="N54" s="49"/>
      <c r="O54" s="49"/>
      <c r="P54" s="49"/>
      <c r="Q54" s="49"/>
      <c r="R54" s="50"/>
      <c r="S54" s="50"/>
      <c r="T54" s="45"/>
      <c r="U54" s="45"/>
      <c r="V54" s="45"/>
      <c r="W54" s="45"/>
      <c r="X54" s="45"/>
      <c r="Y54" s="45"/>
    </row>
    <row r="55" spans="1:25" s="43" customFormat="1" ht="13.8" x14ac:dyDescent="0.3">
      <c r="A55" s="65"/>
      <c r="B55" s="116"/>
      <c r="C55" s="116"/>
      <c r="D55" s="116"/>
      <c r="E55" s="116"/>
      <c r="F55" s="116"/>
      <c r="G55" s="116"/>
      <c r="H55" s="116"/>
      <c r="I55" s="116"/>
      <c r="J55" s="116"/>
      <c r="K55" s="65"/>
      <c r="M55" s="49"/>
      <c r="N55" s="49"/>
      <c r="O55" s="49"/>
      <c r="P55" s="49"/>
      <c r="Q55" s="49"/>
      <c r="R55" s="50"/>
      <c r="S55" s="50"/>
      <c r="T55" s="45"/>
      <c r="U55" s="45"/>
      <c r="V55" s="45"/>
      <c r="W55" s="45"/>
      <c r="X55" s="45"/>
      <c r="Y55" s="45"/>
    </row>
    <row r="56" spans="1:25" s="43" customFormat="1" ht="13.8" x14ac:dyDescent="0.3">
      <c r="A56" s="65"/>
      <c r="B56" s="116"/>
      <c r="C56" s="116"/>
      <c r="D56" s="116"/>
      <c r="E56" s="116"/>
      <c r="F56" s="116"/>
      <c r="G56" s="116"/>
      <c r="H56" s="116"/>
      <c r="I56" s="116"/>
      <c r="J56" s="116"/>
      <c r="K56" s="65"/>
      <c r="M56" s="49"/>
      <c r="N56" s="49"/>
      <c r="O56"/>
      <c r="P56" s="49"/>
      <c r="Q56" s="49"/>
      <c r="R56" s="50"/>
      <c r="S56" s="50"/>
      <c r="T56" s="45"/>
      <c r="U56" s="45"/>
      <c r="V56" s="45"/>
      <c r="W56" s="45"/>
      <c r="X56" s="45"/>
      <c r="Y56" s="45"/>
    </row>
    <row r="57" spans="1:25" s="43" customFormat="1" ht="13.8" x14ac:dyDescent="0.3">
      <c r="A57" s="65"/>
      <c r="B57" s="65"/>
      <c r="C57" s="65"/>
      <c r="D57" s="65"/>
      <c r="F57" s="110"/>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12"/>
      <c r="P59" s="49"/>
      <c r="Q59" s="49"/>
      <c r="R59" s="50"/>
      <c r="S59" s="50"/>
      <c r="T59" s="45"/>
      <c r="U59" s="45"/>
      <c r="V59" s="45"/>
      <c r="W59" s="45"/>
      <c r="X59" s="45"/>
      <c r="Y59" s="45"/>
    </row>
    <row r="60" spans="1:25" s="43" customFormat="1" ht="13.8" x14ac:dyDescent="0.3">
      <c r="A60" s="65"/>
      <c r="B60" s="65" t="s">
        <v>54</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11" t="s">
        <v>67</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05"/>
  <sheetViews>
    <sheetView tabSelected="1" view="pageBreakPreview" topLeftCell="A10" zoomScaleNormal="85" zoomScaleSheetLayoutView="100" workbookViewId="0">
      <selection activeCell="B14" sqref="B14:K14"/>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19</v>
      </c>
      <c r="G1" s="42">
        <f>X1</f>
        <v>1</v>
      </c>
      <c r="H1" s="39"/>
      <c r="I1" s="39"/>
      <c r="J1" s="39"/>
      <c r="K1" s="39"/>
      <c r="M1" s="90" t="s">
        <v>29</v>
      </c>
      <c r="N1" s="90" t="s">
        <v>30</v>
      </c>
      <c r="O1" s="90" t="s">
        <v>31</v>
      </c>
      <c r="P1" s="90" t="s">
        <v>31</v>
      </c>
      <c r="Q1" s="90" t="s">
        <v>31</v>
      </c>
      <c r="R1" s="90" t="s">
        <v>32</v>
      </c>
      <c r="S1" s="105" t="s">
        <v>33</v>
      </c>
      <c r="T1" s="89" t="s">
        <v>34</v>
      </c>
      <c r="W1" s="53" t="s">
        <v>35</v>
      </c>
      <c r="X1" s="54">
        <f>SUM(M:M)</f>
        <v>1</v>
      </c>
    </row>
    <row r="2" spans="1:103" s="43" customFormat="1" x14ac:dyDescent="0.3">
      <c r="A2" s="39"/>
      <c r="B2" s="40" t="s">
        <v>7</v>
      </c>
      <c r="C2" s="41" t="s">
        <v>8</v>
      </c>
      <c r="D2" s="39"/>
      <c r="E2" s="39"/>
      <c r="F2" s="40" t="s">
        <v>9</v>
      </c>
      <c r="G2" s="41" t="s">
        <v>68</v>
      </c>
      <c r="H2" s="39"/>
      <c r="I2" s="39"/>
      <c r="J2" s="39"/>
      <c r="K2" s="39"/>
      <c r="M2" s="79" t="s">
        <v>36</v>
      </c>
      <c r="N2" s="79" t="s">
        <v>36</v>
      </c>
      <c r="O2" s="79" t="s">
        <v>30</v>
      </c>
      <c r="P2" s="79" t="s">
        <v>30</v>
      </c>
      <c r="Q2" s="79" t="s">
        <v>30</v>
      </c>
      <c r="R2" s="79" t="s">
        <v>36</v>
      </c>
      <c r="S2" s="101" t="s">
        <v>36</v>
      </c>
      <c r="T2" s="78"/>
      <c r="W2" s="53" t="s">
        <v>37</v>
      </c>
      <c r="X2" s="54">
        <f>SUM(N:N)</f>
        <v>0</v>
      </c>
    </row>
    <row r="3" spans="1:103" s="43" customFormat="1" x14ac:dyDescent="0.3">
      <c r="A3" s="39"/>
      <c r="B3" s="40" t="s">
        <v>0</v>
      </c>
      <c r="C3" s="48" t="s">
        <v>20</v>
      </c>
      <c r="D3" s="39"/>
      <c r="E3" s="39"/>
      <c r="F3" s="40" t="s">
        <v>1</v>
      </c>
      <c r="G3" s="41" t="s">
        <v>80</v>
      </c>
      <c r="H3" s="39"/>
      <c r="I3" s="39"/>
      <c r="J3" s="39"/>
      <c r="K3" s="39"/>
      <c r="M3" s="79"/>
      <c r="N3" s="79"/>
      <c r="O3" s="79"/>
      <c r="P3" s="79"/>
      <c r="Q3" s="79"/>
      <c r="R3" s="79"/>
      <c r="S3" s="101"/>
      <c r="T3" s="78"/>
      <c r="W3" s="53" t="s">
        <v>38</v>
      </c>
      <c r="X3" s="54">
        <f>SUM(O:O)</f>
        <v>0</v>
      </c>
    </row>
    <row r="4" spans="1:103" s="43" customFormat="1" x14ac:dyDescent="0.3">
      <c r="A4" s="39"/>
      <c r="B4" s="40" t="s">
        <v>21</v>
      </c>
      <c r="C4" s="42"/>
      <c r="D4" s="39"/>
      <c r="E4" s="39"/>
      <c r="F4" s="40" t="s">
        <v>22</v>
      </c>
      <c r="G4" s="41" t="s">
        <v>73</v>
      </c>
      <c r="H4" s="39"/>
      <c r="I4" s="39"/>
      <c r="J4" s="39"/>
      <c r="K4" s="39"/>
      <c r="M4" s="79"/>
      <c r="N4" s="79"/>
      <c r="O4" s="79"/>
      <c r="P4" s="79"/>
      <c r="Q4" s="104"/>
      <c r="R4" s="103"/>
      <c r="S4" s="102"/>
      <c r="T4" s="78"/>
      <c r="W4" s="53" t="s">
        <v>38</v>
      </c>
      <c r="X4" s="54">
        <f>SUM(P:P)</f>
        <v>0</v>
      </c>
      <c r="AE4" s="2"/>
      <c r="AF4" s="8"/>
      <c r="AG4" s="70"/>
      <c r="AH4" s="74"/>
      <c r="AI4" s="74"/>
      <c r="AJ4" s="74"/>
      <c r="AK4" s="74"/>
    </row>
    <row r="5" spans="1:103" s="43" customFormat="1" x14ac:dyDescent="0.3">
      <c r="A5" s="39"/>
      <c r="B5" s="40" t="s">
        <v>24</v>
      </c>
      <c r="C5" s="42" t="s">
        <v>39</v>
      </c>
      <c r="D5" s="39"/>
      <c r="E5" s="40"/>
      <c r="F5" s="39"/>
      <c r="G5" s="39"/>
      <c r="H5" s="39"/>
      <c r="I5" s="39"/>
      <c r="J5" s="39"/>
      <c r="K5" s="39"/>
      <c r="M5" s="79"/>
      <c r="N5" s="79"/>
      <c r="O5" s="79"/>
      <c r="P5" s="79"/>
      <c r="Q5" s="104"/>
      <c r="R5" s="103"/>
      <c r="S5" s="102"/>
      <c r="T5" s="78"/>
      <c r="W5" s="53" t="s">
        <v>38</v>
      </c>
      <c r="X5" s="54">
        <f>SUM(Q:Q)</f>
        <v>0</v>
      </c>
      <c r="AE5" s="2"/>
      <c r="AF5" s="8"/>
      <c r="AG5" s="70"/>
      <c r="AH5" s="74"/>
      <c r="AI5" s="74"/>
      <c r="AJ5" s="74"/>
      <c r="AK5" s="74"/>
    </row>
    <row r="6" spans="1:103" s="43" customFormat="1" x14ac:dyDescent="0.3">
      <c r="A6" s="39"/>
      <c r="B6" s="39" t="s">
        <v>10</v>
      </c>
      <c r="C6" s="51"/>
      <c r="D6" s="39"/>
      <c r="E6" s="39"/>
      <c r="F6" s="39"/>
      <c r="G6" s="39"/>
      <c r="H6" s="39"/>
      <c r="I6" s="39"/>
      <c r="J6" s="39"/>
      <c r="K6" s="39"/>
      <c r="M6" s="79"/>
      <c r="N6" s="79"/>
      <c r="O6" s="79"/>
      <c r="P6" s="79"/>
      <c r="Q6" s="104"/>
      <c r="R6" s="103"/>
      <c r="S6" s="102"/>
      <c r="T6" s="78"/>
      <c r="W6" s="53" t="s">
        <v>40</v>
      </c>
      <c r="X6" s="54">
        <f>SUM(R:R)</f>
        <v>0</v>
      </c>
      <c r="AE6" s="2"/>
      <c r="AF6" s="8"/>
      <c r="AG6" s="70"/>
      <c r="AH6" s="74"/>
      <c r="AI6" s="74"/>
      <c r="AJ6" s="74"/>
      <c r="AK6" s="74"/>
    </row>
    <row r="7" spans="1:103" s="43" customFormat="1" x14ac:dyDescent="0.3">
      <c r="A7" s="39"/>
      <c r="B7" s="39"/>
      <c r="C7" s="39"/>
      <c r="D7" s="39"/>
      <c r="E7" s="39"/>
      <c r="F7" s="39"/>
      <c r="G7" s="39"/>
      <c r="H7" s="39"/>
      <c r="I7" s="39"/>
      <c r="J7" s="39"/>
      <c r="K7" s="39"/>
      <c r="M7" s="79"/>
      <c r="N7" s="79"/>
      <c r="O7" s="79"/>
      <c r="P7" s="79"/>
      <c r="Q7" s="104"/>
      <c r="R7" s="103"/>
      <c r="S7" s="102"/>
      <c r="T7" s="78"/>
      <c r="W7" s="53" t="s">
        <v>41</v>
      </c>
      <c r="X7" s="54">
        <f>SUM(S:S)</f>
        <v>0</v>
      </c>
      <c r="AE7" s="2"/>
      <c r="AF7" s="8"/>
      <c r="AG7" s="70"/>
      <c r="AH7" s="74"/>
      <c r="AI7" s="74"/>
      <c r="AJ7" s="74"/>
      <c r="AK7" s="74"/>
    </row>
    <row r="8" spans="1:103" s="4" customFormat="1" x14ac:dyDescent="0.3">
      <c r="A8" s="52"/>
      <c r="B8" s="43"/>
      <c r="C8" s="43"/>
      <c r="D8" s="43"/>
      <c r="E8" s="53" t="s">
        <v>6</v>
      </c>
      <c r="F8" s="54" t="str">
        <f>$C$1</f>
        <v>R. Abbott</v>
      </c>
      <c r="G8" s="43"/>
      <c r="H8" s="55"/>
      <c r="I8" s="53" t="s">
        <v>11</v>
      </c>
      <c r="J8" s="56" t="str">
        <f>$G$2</f>
        <v>AA-SM-007-042</v>
      </c>
      <c r="K8" s="57"/>
      <c r="L8" s="58"/>
      <c r="M8" s="79"/>
      <c r="N8" s="79"/>
      <c r="O8" s="79"/>
      <c r="P8" s="101"/>
      <c r="Q8" s="12"/>
      <c r="R8" s="12"/>
      <c r="S8" s="12"/>
      <c r="T8" s="12"/>
      <c r="AE8" s="2"/>
      <c r="AF8" s="8"/>
      <c r="AG8" s="70"/>
      <c r="AH8" s="74"/>
      <c r="AI8" s="74"/>
      <c r="AJ8" s="74"/>
      <c r="AK8" s="74"/>
    </row>
    <row r="9" spans="1:103" s="5" customFormat="1" x14ac:dyDescent="0.3">
      <c r="A9" s="43"/>
      <c r="B9" s="43"/>
      <c r="C9" s="43"/>
      <c r="D9" s="43"/>
      <c r="E9" s="53" t="s">
        <v>7</v>
      </c>
      <c r="F9" s="55" t="str">
        <f>$C$2</f>
        <v xml:space="preserve"> </v>
      </c>
      <c r="G9" s="43"/>
      <c r="H9" s="55"/>
      <c r="I9" s="53" t="s">
        <v>12</v>
      </c>
      <c r="J9" s="57" t="str">
        <f>$G$3</f>
        <v>B</v>
      </c>
      <c r="K9" s="57"/>
      <c r="L9" s="58"/>
      <c r="M9" s="79">
        <v>1</v>
      </c>
      <c r="N9" s="79"/>
      <c r="O9" s="79"/>
      <c r="P9" s="101"/>
      <c r="Q9" s="36"/>
      <c r="R9" s="36"/>
      <c r="S9" s="36"/>
      <c r="T9" s="36"/>
      <c r="X9" s="6"/>
      <c r="Y9" s="6"/>
      <c r="Z9" s="6"/>
      <c r="AA9" s="6"/>
      <c r="AB9" s="4"/>
      <c r="AC9" s="4"/>
      <c r="AD9" s="7"/>
      <c r="AE9" s="2"/>
      <c r="AF9" s="8"/>
      <c r="AG9" s="70"/>
      <c r="AH9" s="74"/>
      <c r="AI9" s="74"/>
      <c r="AJ9" s="74"/>
      <c r="AK9" s="74"/>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1</v>
      </c>
      <c r="K10" s="55"/>
      <c r="L10" s="58">
        <f>SUM($M$1:M9)</f>
        <v>1</v>
      </c>
      <c r="M10" s="79"/>
      <c r="N10" s="79"/>
      <c r="O10" s="79"/>
      <c r="P10" s="101"/>
      <c r="Q10" s="12"/>
      <c r="R10" s="12"/>
      <c r="S10" s="12"/>
      <c r="T10" s="12"/>
      <c r="X10" s="8"/>
      <c r="Y10" s="9"/>
      <c r="Z10" s="9"/>
      <c r="AA10" s="9"/>
      <c r="AB10" s="10"/>
      <c r="AC10" s="10"/>
      <c r="AD10" s="10"/>
      <c r="AE10" s="2"/>
      <c r="AF10" s="8"/>
      <c r="AG10" s="70"/>
      <c r="AH10" s="74"/>
      <c r="AI10" s="74"/>
      <c r="AJ10" s="74"/>
      <c r="AK10" s="74"/>
      <c r="AT10" s="19"/>
      <c r="BF10" s="19"/>
      <c r="BR10" s="19"/>
      <c r="CD10" s="19"/>
      <c r="CP10" s="19"/>
    </row>
    <row r="11" spans="1:103" x14ac:dyDescent="0.3">
      <c r="A11" s="43"/>
      <c r="B11" s="43"/>
      <c r="C11" s="43"/>
      <c r="D11" s="43"/>
      <c r="E11" s="53" t="s">
        <v>25</v>
      </c>
      <c r="F11" s="55" t="str">
        <f>$C$5</f>
        <v>STANDARD SPREADSHEET METHOD</v>
      </c>
      <c r="G11" s="43"/>
      <c r="H11" s="43"/>
      <c r="I11" s="59"/>
      <c r="J11" s="54"/>
      <c r="K11" s="43"/>
      <c r="L11" s="43"/>
      <c r="M11" s="79"/>
      <c r="N11" s="79"/>
      <c r="O11" s="79"/>
      <c r="P11" s="101"/>
      <c r="V11" s="8"/>
      <c r="W11" s="9"/>
      <c r="X11" s="9"/>
      <c r="Y11" s="9"/>
      <c r="Z11" s="10"/>
      <c r="AA11" s="10"/>
      <c r="AB11" s="10"/>
      <c r="AD11" s="8"/>
      <c r="AE11" s="70"/>
      <c r="AF11" s="74"/>
      <c r="AG11" s="74"/>
      <c r="AH11" s="74"/>
      <c r="AI11" s="74"/>
      <c r="AP11" s="2"/>
      <c r="AT11" s="34"/>
      <c r="BF11" s="34"/>
      <c r="BR11" s="34"/>
      <c r="CD11" s="34"/>
      <c r="CP11" s="34"/>
    </row>
    <row r="12" spans="1:103" ht="15.6" x14ac:dyDescent="0.3">
      <c r="B12" s="61" t="str">
        <f>$G$4</f>
        <v>BENDING BUCKLING OF FLAT ISOTROPIC PANELS - SIMPLE</v>
      </c>
      <c r="E12" s="11"/>
      <c r="F12" s="11"/>
      <c r="G12" s="11"/>
      <c r="H12" s="11"/>
      <c r="I12" s="11"/>
      <c r="J12" s="11"/>
      <c r="K12" s="11"/>
      <c r="V12" s="8"/>
      <c r="W12" s="9"/>
      <c r="AA12" s="10"/>
      <c r="AB12" s="10"/>
      <c r="AD12" s="8"/>
      <c r="AE12" s="70"/>
      <c r="AF12" s="74"/>
      <c r="AG12" s="74"/>
      <c r="AH12" s="74"/>
      <c r="AI12" s="74"/>
      <c r="AP12" s="2"/>
    </row>
    <row r="13" spans="1:103" ht="13.5" customHeight="1" x14ac:dyDescent="0.3">
      <c r="B13" s="114" t="s">
        <v>76</v>
      </c>
      <c r="E13" s="11"/>
      <c r="F13" s="11"/>
      <c r="G13" s="11"/>
      <c r="H13" s="11"/>
      <c r="I13" s="11"/>
      <c r="J13" s="11"/>
      <c r="K13" s="11"/>
      <c r="Y13" s="8">
        <v>2</v>
      </c>
      <c r="Z13" s="75">
        <f>24+(1/(0.05*Y13)-2)^3*0.175</f>
        <v>113.6</v>
      </c>
      <c r="AA13" s="9"/>
      <c r="AB13" s="100">
        <f>AB14</f>
        <v>5</v>
      </c>
      <c r="AC13" s="75">
        <v>0</v>
      </c>
      <c r="AD13" s="8"/>
      <c r="AE13" s="70"/>
      <c r="AF13" s="74"/>
      <c r="AG13" s="74"/>
      <c r="AH13" s="74"/>
      <c r="AI13" s="74"/>
      <c r="AP13" s="2"/>
      <c r="AQ13" s="15"/>
      <c r="BE13" s="15"/>
      <c r="BQ13" s="15"/>
      <c r="CC13" s="15"/>
      <c r="CO13" s="15"/>
    </row>
    <row r="14" spans="1:103" x14ac:dyDescent="0.3">
      <c r="B14" s="119" t="s">
        <v>77</v>
      </c>
      <c r="C14" s="119"/>
      <c r="D14" s="119"/>
      <c r="E14" s="119"/>
      <c r="F14" s="119"/>
      <c r="G14" s="119"/>
      <c r="H14" s="119"/>
      <c r="I14" s="119"/>
      <c r="J14" s="119"/>
      <c r="K14" s="119"/>
      <c r="W14" s="70"/>
      <c r="Y14" s="8">
        <v>2.2000000000000002</v>
      </c>
      <c r="Z14" s="75">
        <f t="shared" ref="Z14:Z58" si="0">24+(1/(0.05*Y14)-2)^3*0.175</f>
        <v>86.394139744552945</v>
      </c>
      <c r="AA14" s="9"/>
      <c r="AB14" s="100">
        <f>G22</f>
        <v>5</v>
      </c>
      <c r="AC14" s="75">
        <f t="shared" ref="AC14" si="1">24+(1/(0.05*AB14)-2)^3*0.175</f>
        <v>25.4</v>
      </c>
      <c r="AF14" s="74"/>
      <c r="AG14" s="74"/>
      <c r="AH14" s="74"/>
      <c r="AI14" s="74"/>
      <c r="AP14" s="2"/>
      <c r="AQ14" s="9"/>
      <c r="BE14" s="9"/>
      <c r="BQ14" s="9"/>
      <c r="CC14" s="9"/>
      <c r="CO14" s="9"/>
    </row>
    <row r="15" spans="1:103" x14ac:dyDescent="0.3">
      <c r="A15" s="13"/>
      <c r="B15" s="118" t="s">
        <v>69</v>
      </c>
      <c r="C15" s="118"/>
      <c r="D15" s="11"/>
      <c r="E15" s="16"/>
      <c r="F15" s="14" t="s">
        <v>15</v>
      </c>
      <c r="G15" s="20">
        <v>50</v>
      </c>
      <c r="H15" s="11" t="s">
        <v>55</v>
      </c>
      <c r="I15" s="99"/>
      <c r="J15" s="99"/>
      <c r="K15" s="99"/>
      <c r="V15" s="74"/>
      <c r="W15" s="17"/>
      <c r="Y15" s="8">
        <v>2.4</v>
      </c>
      <c r="Z15" s="75">
        <f t="shared" si="0"/>
        <v>68.456481481481489</v>
      </c>
      <c r="AA15" s="9"/>
      <c r="AB15" s="10">
        <v>0</v>
      </c>
      <c r="AC15" s="70">
        <f>AC14</f>
        <v>25.4</v>
      </c>
      <c r="AF15" s="74"/>
      <c r="AG15" s="74"/>
      <c r="AH15" s="74"/>
      <c r="AI15" s="74"/>
      <c r="AJ15" s="74"/>
      <c r="AK15" s="74"/>
      <c r="AL15" s="74"/>
      <c r="AM15" s="74"/>
      <c r="AO15" s="96"/>
      <c r="AP15" s="2"/>
      <c r="AQ15" s="9"/>
      <c r="AT15" s="74"/>
      <c r="AU15" s="74"/>
      <c r="AV15" s="74"/>
      <c r="AW15" s="74"/>
      <c r="AX15" s="74"/>
      <c r="AY15" s="74"/>
      <c r="AZ15" s="74"/>
      <c r="BA15" s="74"/>
      <c r="BB15" s="74"/>
      <c r="BC15" s="70"/>
      <c r="BE15" s="9"/>
      <c r="BF15" s="74"/>
      <c r="BG15" s="74"/>
      <c r="BH15" s="74"/>
      <c r="BI15" s="74"/>
      <c r="BJ15" s="74"/>
      <c r="BK15" s="74"/>
      <c r="BL15" s="74"/>
      <c r="BM15" s="74"/>
      <c r="BN15" s="74"/>
      <c r="BO15" s="70"/>
      <c r="BQ15" s="9"/>
      <c r="BR15" s="74"/>
      <c r="BS15" s="74"/>
      <c r="BT15" s="74"/>
      <c r="BU15" s="74"/>
      <c r="BV15" s="74"/>
      <c r="BW15" s="74"/>
      <c r="BX15" s="74"/>
      <c r="BY15" s="74"/>
      <c r="BZ15" s="74"/>
      <c r="CA15" s="70"/>
      <c r="CC15" s="9"/>
      <c r="CD15" s="74"/>
      <c r="CE15" s="74"/>
      <c r="CF15" s="74"/>
      <c r="CG15" s="74"/>
      <c r="CH15" s="74"/>
      <c r="CI15" s="74"/>
      <c r="CJ15" s="74"/>
      <c r="CK15" s="74"/>
      <c r="CL15" s="74"/>
      <c r="CM15" s="70"/>
      <c r="CO15" s="9"/>
      <c r="CP15" s="74"/>
      <c r="CQ15" s="74"/>
      <c r="CR15" s="74"/>
      <c r="CS15" s="74"/>
      <c r="CT15" s="74"/>
      <c r="CU15" s="74"/>
      <c r="CV15" s="74"/>
      <c r="CW15" s="74"/>
      <c r="CX15" s="74"/>
      <c r="CY15" s="70"/>
    </row>
    <row r="16" spans="1:103" x14ac:dyDescent="0.3">
      <c r="A16" s="11"/>
      <c r="B16" s="118" t="s">
        <v>70</v>
      </c>
      <c r="C16" s="118"/>
      <c r="D16" s="118"/>
      <c r="E16" s="11"/>
      <c r="F16" s="1" t="s">
        <v>2</v>
      </c>
      <c r="G16" s="20">
        <v>10</v>
      </c>
      <c r="H16" s="11" t="s">
        <v>59</v>
      </c>
      <c r="I16" s="99"/>
      <c r="J16" s="99"/>
      <c r="K16" s="99"/>
      <c r="V16" s="74"/>
      <c r="W16" s="17"/>
      <c r="Y16" s="8">
        <v>2.6</v>
      </c>
      <c r="Z16" s="75">
        <f t="shared" si="0"/>
        <v>56.277742375967208</v>
      </c>
      <c r="AA16" s="9"/>
      <c r="AB16" s="10"/>
      <c r="AF16" s="74"/>
      <c r="AG16" s="74"/>
      <c r="AH16" s="74"/>
      <c r="AI16" s="74"/>
      <c r="AJ16" s="74"/>
      <c r="AK16" s="74"/>
      <c r="AL16" s="74"/>
      <c r="AM16" s="74"/>
      <c r="AO16" s="96"/>
      <c r="AP16" s="2"/>
      <c r="AQ16" s="9"/>
      <c r="AT16" s="74"/>
      <c r="AU16" s="74"/>
      <c r="AV16" s="74"/>
      <c r="AW16" s="74"/>
      <c r="AX16" s="74"/>
      <c r="AY16" s="74"/>
      <c r="AZ16" s="74"/>
      <c r="BA16" s="74"/>
      <c r="BB16" s="74"/>
      <c r="BC16" s="70"/>
      <c r="BE16" s="9"/>
      <c r="BF16" s="74"/>
      <c r="BG16" s="74"/>
      <c r="BH16" s="74"/>
      <c r="BI16" s="74"/>
      <c r="BJ16" s="74"/>
      <c r="BK16" s="74"/>
      <c r="BL16" s="74"/>
      <c r="BM16" s="74"/>
      <c r="BN16" s="74"/>
      <c r="BO16" s="70"/>
      <c r="BQ16" s="9"/>
      <c r="BR16" s="74"/>
      <c r="BS16" s="74"/>
      <c r="BT16" s="74"/>
      <c r="BU16" s="74"/>
      <c r="BV16" s="74"/>
      <c r="BW16" s="74"/>
      <c r="BX16" s="74"/>
      <c r="BY16" s="74"/>
      <c r="BZ16" s="74"/>
      <c r="CA16" s="70"/>
      <c r="CC16" s="9"/>
      <c r="CD16" s="74"/>
      <c r="CE16" s="74"/>
      <c r="CF16" s="74"/>
      <c r="CG16" s="74"/>
      <c r="CH16" s="74"/>
      <c r="CI16" s="74"/>
      <c r="CJ16" s="74"/>
      <c r="CK16" s="74"/>
      <c r="CL16" s="74"/>
      <c r="CM16" s="70"/>
      <c r="CO16" s="9"/>
      <c r="CP16" s="74"/>
      <c r="CQ16" s="74"/>
      <c r="CR16" s="74"/>
      <c r="CS16" s="74"/>
      <c r="CT16" s="74"/>
      <c r="CU16" s="74"/>
      <c r="CV16" s="74"/>
      <c r="CW16" s="74"/>
      <c r="CX16" s="74"/>
      <c r="CY16" s="70"/>
    </row>
    <row r="17" spans="1:103" x14ac:dyDescent="0.3">
      <c r="A17" s="11"/>
      <c r="B17" s="11"/>
      <c r="C17" s="11"/>
      <c r="D17" s="11"/>
      <c r="E17" s="11"/>
      <c r="F17" s="14" t="s">
        <v>18</v>
      </c>
      <c r="G17" s="20">
        <v>0.04</v>
      </c>
      <c r="H17" s="11" t="s">
        <v>55</v>
      </c>
      <c r="I17" s="11" t="s">
        <v>71</v>
      </c>
      <c r="V17" s="74"/>
      <c r="W17" s="17"/>
      <c r="Y17" s="8">
        <v>2.8</v>
      </c>
      <c r="Z17" s="75">
        <f t="shared" si="0"/>
        <v>47.804081632653066</v>
      </c>
      <c r="AA17" s="9"/>
      <c r="AB17" s="10"/>
      <c r="AF17" s="74"/>
      <c r="AG17" s="74"/>
      <c r="AH17" s="74"/>
      <c r="AI17" s="74"/>
      <c r="AJ17" s="74"/>
      <c r="AK17" s="74"/>
      <c r="AL17" s="74"/>
      <c r="AM17" s="74"/>
      <c r="AO17" s="96"/>
      <c r="AP17" s="2"/>
      <c r="AQ17" s="9"/>
      <c r="AT17" s="74"/>
      <c r="AU17" s="74"/>
      <c r="AV17" s="74"/>
      <c r="AW17" s="74"/>
      <c r="AX17" s="74"/>
      <c r="AY17" s="74"/>
      <c r="AZ17" s="74"/>
      <c r="BA17" s="74"/>
      <c r="BB17" s="74"/>
      <c r="BC17" s="70"/>
      <c r="BE17" s="9"/>
      <c r="BF17" s="74"/>
      <c r="BG17" s="74"/>
      <c r="BH17" s="74"/>
      <c r="BI17" s="74"/>
      <c r="BJ17" s="74"/>
      <c r="BK17" s="74"/>
      <c r="BL17" s="74"/>
      <c r="BM17" s="74"/>
      <c r="BN17" s="74"/>
      <c r="BO17" s="70"/>
      <c r="BQ17" s="9"/>
      <c r="BR17" s="74"/>
      <c r="BS17" s="74"/>
      <c r="BT17" s="74"/>
      <c r="BU17" s="74"/>
      <c r="BV17" s="74"/>
      <c r="BW17" s="74"/>
      <c r="BX17" s="74"/>
      <c r="BY17" s="74"/>
      <c r="BZ17" s="74"/>
      <c r="CA17" s="70"/>
      <c r="CC17" s="9"/>
      <c r="CD17" s="74"/>
      <c r="CE17" s="74"/>
      <c r="CF17" s="74"/>
      <c r="CG17" s="74"/>
      <c r="CH17" s="74"/>
      <c r="CI17" s="74"/>
      <c r="CJ17" s="74"/>
      <c r="CK17" s="74"/>
      <c r="CL17" s="74"/>
      <c r="CM17" s="70"/>
      <c r="CO17" s="9"/>
      <c r="CP17" s="74"/>
      <c r="CQ17" s="74"/>
      <c r="CR17" s="74"/>
      <c r="CS17" s="74"/>
      <c r="CT17" s="74"/>
      <c r="CU17" s="74"/>
      <c r="CV17" s="74"/>
      <c r="CW17" s="74"/>
      <c r="CX17" s="74"/>
      <c r="CY17" s="70"/>
    </row>
    <row r="18" spans="1:103" ht="15" x14ac:dyDescent="0.35">
      <c r="A18" s="11"/>
      <c r="D18" s="11"/>
      <c r="E18" s="11"/>
      <c r="F18" s="14" t="s">
        <v>17</v>
      </c>
      <c r="G18" s="108">
        <v>3500</v>
      </c>
      <c r="H18" s="11" t="s">
        <v>56</v>
      </c>
      <c r="I18" s="11" t="s">
        <v>72</v>
      </c>
      <c r="K18" s="11"/>
      <c r="V18" s="74"/>
      <c r="W18" s="17"/>
      <c r="Y18" s="8">
        <v>3</v>
      </c>
      <c r="Z18" s="75">
        <f t="shared" si="0"/>
        <v>41.785185185185178</v>
      </c>
      <c r="AA18" s="9"/>
      <c r="AB18" s="10"/>
      <c r="AF18" s="74"/>
      <c r="AG18" s="74"/>
      <c r="AH18" s="74"/>
      <c r="AI18" s="74"/>
      <c r="AJ18" s="74"/>
      <c r="AK18" s="74"/>
      <c r="AL18" s="74"/>
      <c r="AM18" s="74"/>
      <c r="AO18" s="96"/>
      <c r="AP18" s="2"/>
      <c r="AQ18" s="9"/>
      <c r="AT18" s="74"/>
      <c r="AU18" s="74"/>
      <c r="AV18" s="74"/>
      <c r="AW18" s="74"/>
      <c r="AX18" s="74"/>
      <c r="AY18" s="74"/>
      <c r="AZ18" s="74"/>
      <c r="BA18" s="74"/>
      <c r="BB18" s="74"/>
      <c r="BC18" s="70"/>
      <c r="BE18" s="9"/>
      <c r="BF18" s="74"/>
      <c r="BG18" s="74"/>
      <c r="BH18" s="74"/>
      <c r="BI18" s="74"/>
      <c r="BJ18" s="74"/>
      <c r="BK18" s="74"/>
      <c r="BL18" s="74"/>
      <c r="BM18" s="74"/>
      <c r="BN18" s="74"/>
      <c r="BO18" s="70"/>
      <c r="BQ18" s="9"/>
      <c r="BR18" s="74"/>
      <c r="BS18" s="74"/>
      <c r="BT18" s="74"/>
      <c r="BU18" s="74"/>
      <c r="BV18" s="74"/>
      <c r="BW18" s="74"/>
      <c r="BX18" s="74"/>
      <c r="BY18" s="74"/>
      <c r="BZ18" s="74"/>
      <c r="CA18" s="70"/>
      <c r="CC18" s="9"/>
      <c r="CD18" s="74"/>
      <c r="CE18" s="74"/>
      <c r="CF18" s="74"/>
      <c r="CG18" s="74"/>
      <c r="CH18" s="74"/>
      <c r="CI18" s="74"/>
      <c r="CJ18" s="74"/>
      <c r="CK18" s="74"/>
      <c r="CL18" s="74"/>
      <c r="CM18" s="70"/>
      <c r="CO18" s="9"/>
      <c r="CP18" s="74"/>
      <c r="CQ18" s="74"/>
      <c r="CR18" s="74"/>
      <c r="CS18" s="74"/>
      <c r="CT18" s="74"/>
      <c r="CU18" s="74"/>
      <c r="CV18" s="74"/>
      <c r="CW18" s="74"/>
      <c r="CX18" s="74"/>
      <c r="CY18" s="70"/>
    </row>
    <row r="19" spans="1:103" x14ac:dyDescent="0.3">
      <c r="A19" s="11"/>
      <c r="B19" s="11"/>
      <c r="C19" s="11"/>
      <c r="D19" s="11"/>
      <c r="E19" s="11"/>
      <c r="F19" s="113" t="s">
        <v>74</v>
      </c>
      <c r="G19" s="93"/>
      <c r="H19" s="83"/>
      <c r="I19" s="83"/>
      <c r="J19" s="88"/>
      <c r="V19" s="74"/>
      <c r="W19" s="17"/>
      <c r="Y19" s="8">
        <v>3.2</v>
      </c>
      <c r="Z19" s="75">
        <f t="shared" si="0"/>
        <v>37.433984374999994</v>
      </c>
      <c r="AA19" s="4"/>
      <c r="AB19" s="7"/>
      <c r="AF19" s="74"/>
      <c r="AG19" s="17"/>
      <c r="AH19" s="17"/>
      <c r="AI19" s="74"/>
      <c r="AJ19" s="17"/>
      <c r="AK19" s="8"/>
      <c r="AL19" s="9"/>
      <c r="AM19" s="9"/>
      <c r="AN19" s="9"/>
      <c r="AO19" s="10"/>
      <c r="AP19" s="82"/>
      <c r="AQ19" s="9"/>
      <c r="AT19" s="74"/>
      <c r="AU19" s="74"/>
      <c r="AV19" s="74"/>
      <c r="AW19" s="74"/>
      <c r="AX19" s="74"/>
      <c r="AY19" s="74"/>
      <c r="AZ19" s="74"/>
      <c r="BA19" s="74"/>
      <c r="BB19" s="74"/>
      <c r="BC19" s="70"/>
      <c r="BE19" s="9"/>
      <c r="BF19" s="74"/>
      <c r="BG19" s="74"/>
      <c r="BH19" s="74"/>
      <c r="BI19" s="74"/>
      <c r="BJ19" s="74"/>
      <c r="BK19" s="74"/>
      <c r="BL19" s="74"/>
      <c r="BM19" s="74"/>
      <c r="BN19" s="74"/>
      <c r="BO19" s="70"/>
      <c r="BQ19" s="9"/>
      <c r="BR19" s="74"/>
      <c r="BS19" s="74"/>
      <c r="BT19" s="74"/>
      <c r="BU19" s="74"/>
      <c r="BV19" s="74"/>
      <c r="BW19" s="74"/>
      <c r="BX19" s="74"/>
      <c r="BY19" s="74"/>
      <c r="BZ19" s="74"/>
      <c r="CA19" s="70"/>
      <c r="CC19" s="9"/>
      <c r="CD19" s="74"/>
      <c r="CE19" s="74"/>
      <c r="CF19" s="74"/>
      <c r="CG19" s="74"/>
      <c r="CH19" s="74"/>
      <c r="CI19" s="74"/>
      <c r="CJ19" s="74"/>
      <c r="CK19" s="74"/>
      <c r="CL19" s="74"/>
      <c r="CM19" s="70"/>
      <c r="CO19" s="9"/>
      <c r="CP19" s="74"/>
      <c r="CQ19" s="74"/>
      <c r="CR19" s="74"/>
      <c r="CS19" s="74"/>
      <c r="CT19" s="74"/>
      <c r="CU19" s="74"/>
      <c r="CV19" s="74"/>
      <c r="CW19" s="74"/>
      <c r="CX19" s="74"/>
      <c r="CY19" s="70"/>
    </row>
    <row r="20" spans="1:103" x14ac:dyDescent="0.3">
      <c r="A20" s="11"/>
      <c r="B20" s="11"/>
      <c r="C20" s="11"/>
      <c r="D20" s="11"/>
      <c r="E20" s="11"/>
      <c r="F20" s="118" t="s">
        <v>75</v>
      </c>
      <c r="G20" s="118"/>
      <c r="I20" s="84"/>
      <c r="J20" s="87"/>
      <c r="K20" s="11"/>
      <c r="V20" s="74"/>
      <c r="W20" s="17"/>
      <c r="Y20" s="8">
        <v>3.4</v>
      </c>
      <c r="Z20" s="75">
        <f t="shared" si="0"/>
        <v>34.240545491553021</v>
      </c>
      <c r="AA20" s="4"/>
      <c r="AB20" s="7"/>
      <c r="AE20" s="17"/>
      <c r="AF20" s="74"/>
      <c r="AG20" s="17"/>
      <c r="AH20" s="8"/>
      <c r="AI20" s="9"/>
      <c r="AJ20" s="9"/>
      <c r="AK20" s="9"/>
      <c r="AL20" s="10"/>
      <c r="AP20" s="82"/>
      <c r="AQ20" s="9"/>
      <c r="AT20" s="74"/>
      <c r="AU20" s="74"/>
      <c r="AV20" s="74"/>
      <c r="AW20" s="74"/>
      <c r="AX20" s="74"/>
      <c r="AY20" s="74"/>
      <c r="AZ20" s="74"/>
      <c r="BA20" s="74"/>
      <c r="BB20" s="74"/>
      <c r="BC20" s="70"/>
      <c r="BE20" s="9"/>
      <c r="BF20" s="74"/>
      <c r="BG20" s="74"/>
      <c r="BH20" s="74"/>
      <c r="BI20" s="74"/>
      <c r="BJ20" s="74"/>
      <c r="BK20" s="74"/>
      <c r="BL20" s="74"/>
      <c r="BM20" s="74"/>
      <c r="BN20" s="74"/>
      <c r="BO20" s="70"/>
      <c r="BQ20" s="9"/>
      <c r="BR20" s="74"/>
      <c r="BS20" s="74"/>
      <c r="BT20" s="74"/>
      <c r="BU20" s="74"/>
      <c r="BV20" s="74"/>
      <c r="BW20" s="74"/>
      <c r="BX20" s="74"/>
      <c r="BY20" s="74"/>
      <c r="BZ20" s="74"/>
      <c r="CA20" s="70"/>
      <c r="CC20" s="9"/>
      <c r="CD20" s="74"/>
      <c r="CE20" s="74"/>
      <c r="CF20" s="74"/>
      <c r="CG20" s="74"/>
      <c r="CH20" s="74"/>
      <c r="CI20" s="74"/>
      <c r="CJ20" s="74"/>
      <c r="CK20" s="74"/>
      <c r="CL20" s="74"/>
      <c r="CM20" s="70"/>
      <c r="CO20" s="9"/>
      <c r="CP20" s="74"/>
      <c r="CQ20" s="74"/>
      <c r="CR20" s="74"/>
      <c r="CS20" s="74"/>
      <c r="CT20" s="74"/>
      <c r="CU20" s="74"/>
      <c r="CV20" s="74"/>
      <c r="CW20" s="74"/>
      <c r="CX20" s="74"/>
      <c r="CY20" s="70"/>
    </row>
    <row r="21" spans="1:103" x14ac:dyDescent="0.3">
      <c r="E21" s="84"/>
      <c r="F21" s="53" t="s">
        <v>60</v>
      </c>
      <c r="G21" s="106">
        <v>15</v>
      </c>
      <c r="I21" s="84"/>
      <c r="J21" s="87"/>
      <c r="K21" s="88"/>
      <c r="V21" s="74"/>
      <c r="W21" s="17"/>
      <c r="Y21" s="8">
        <v>3.6</v>
      </c>
      <c r="Z21" s="75">
        <f t="shared" si="0"/>
        <v>31.866117969821666</v>
      </c>
      <c r="AA21" s="4"/>
      <c r="AB21" s="7"/>
      <c r="AE21" s="17"/>
      <c r="AF21" s="74"/>
      <c r="AG21" s="17"/>
      <c r="AH21" s="77"/>
      <c r="AI21" s="18"/>
      <c r="AJ21" s="4"/>
      <c r="AK21" s="4"/>
      <c r="AL21" s="7"/>
      <c r="AP21" s="82"/>
      <c r="AQ21" s="9"/>
      <c r="AT21" s="74"/>
      <c r="AU21" s="74"/>
      <c r="AV21" s="74"/>
      <c r="AW21" s="74"/>
      <c r="AX21" s="74"/>
      <c r="AY21" s="74"/>
      <c r="AZ21" s="74"/>
      <c r="BA21" s="74"/>
      <c r="BB21" s="74"/>
      <c r="BC21" s="70"/>
      <c r="BE21" s="9"/>
      <c r="BF21" s="74"/>
      <c r="BG21" s="74"/>
      <c r="BH21" s="74"/>
      <c r="BI21" s="74"/>
      <c r="BJ21" s="74"/>
      <c r="BK21" s="74"/>
      <c r="BL21" s="74"/>
      <c r="BM21" s="74"/>
      <c r="BN21" s="74"/>
      <c r="BO21" s="70"/>
      <c r="BQ21" s="9"/>
      <c r="BR21" s="74"/>
      <c r="BS21" s="74"/>
      <c r="BT21" s="74"/>
      <c r="BU21" s="74"/>
      <c r="BV21" s="74"/>
      <c r="BW21" s="74"/>
      <c r="BX21" s="74"/>
      <c r="BY21" s="74"/>
      <c r="BZ21" s="74"/>
      <c r="CA21" s="70"/>
      <c r="CC21" s="9"/>
      <c r="CD21" s="74"/>
      <c r="CE21" s="74"/>
      <c r="CF21" s="74"/>
      <c r="CG21" s="74"/>
      <c r="CH21" s="74"/>
      <c r="CI21" s="74"/>
      <c r="CJ21" s="74"/>
      <c r="CK21" s="74"/>
      <c r="CL21" s="74"/>
      <c r="CM21" s="70"/>
      <c r="CO21" s="9"/>
      <c r="CP21" s="74"/>
      <c r="CQ21" s="74"/>
      <c r="CR21" s="74"/>
      <c r="CS21" s="74"/>
      <c r="CT21" s="74"/>
      <c r="CU21" s="74"/>
      <c r="CV21" s="74"/>
      <c r="CW21" s="74"/>
      <c r="CX21" s="74"/>
      <c r="CY21" s="70"/>
    </row>
    <row r="22" spans="1:103" x14ac:dyDescent="0.3">
      <c r="E22" s="84"/>
      <c r="F22" s="14" t="s">
        <v>57</v>
      </c>
      <c r="G22" s="23">
        <f>G15/G16</f>
        <v>5</v>
      </c>
      <c r="H22" s="11" t="s">
        <v>3</v>
      </c>
      <c r="J22" s="95"/>
      <c r="K22" s="83"/>
      <c r="V22" s="74"/>
      <c r="W22" s="17"/>
      <c r="Y22" s="8">
        <v>3.8</v>
      </c>
      <c r="Z22" s="75">
        <f t="shared" si="0"/>
        <v>30.0806823152063</v>
      </c>
      <c r="AA22" s="4"/>
      <c r="AB22" s="9"/>
      <c r="AC22" s="17"/>
      <c r="AD22" s="74"/>
      <c r="AE22" s="17"/>
      <c r="AF22" s="8"/>
      <c r="AG22" s="18"/>
      <c r="AJ22" s="19"/>
      <c r="AK22" s="4"/>
      <c r="AL22" s="7"/>
      <c r="AP22" s="80"/>
      <c r="AQ22" s="9"/>
      <c r="AT22" s="74"/>
      <c r="AU22" s="74"/>
      <c r="AV22" s="74"/>
      <c r="AW22" s="74"/>
      <c r="AX22" s="74"/>
      <c r="AY22" s="74"/>
      <c r="AZ22" s="74"/>
      <c r="BA22" s="74"/>
      <c r="BB22" s="74"/>
      <c r="BC22" s="70"/>
      <c r="BE22" s="9"/>
      <c r="BF22" s="74"/>
      <c r="BG22" s="74"/>
      <c r="BH22" s="74"/>
      <c r="BI22" s="74"/>
      <c r="BJ22" s="74"/>
      <c r="BK22" s="74"/>
      <c r="BL22" s="74"/>
      <c r="BM22" s="74"/>
      <c r="BN22" s="74"/>
      <c r="BO22" s="70"/>
      <c r="BQ22" s="9"/>
      <c r="BR22" s="74"/>
      <c r="BS22" s="74"/>
      <c r="BT22" s="74"/>
      <c r="BU22" s="74"/>
      <c r="BV22" s="74"/>
      <c r="BW22" s="74"/>
      <c r="BX22" s="74"/>
      <c r="BY22" s="74"/>
      <c r="BZ22" s="74"/>
      <c r="CA22" s="70"/>
      <c r="CC22" s="9"/>
      <c r="CD22" s="74"/>
      <c r="CE22" s="74"/>
      <c r="CF22" s="74"/>
      <c r="CG22" s="74"/>
      <c r="CH22" s="74"/>
      <c r="CI22" s="74"/>
      <c r="CJ22" s="74"/>
      <c r="CK22" s="74"/>
      <c r="CL22" s="74"/>
      <c r="CM22" s="70"/>
      <c r="CO22" s="9"/>
      <c r="CP22" s="74"/>
      <c r="CQ22" s="74"/>
      <c r="CR22" s="74"/>
      <c r="CS22" s="74"/>
      <c r="CT22" s="74"/>
      <c r="CU22" s="74"/>
      <c r="CV22" s="74"/>
      <c r="CW22" s="74"/>
      <c r="CX22" s="74"/>
      <c r="CY22" s="70"/>
    </row>
    <row r="23" spans="1:103" x14ac:dyDescent="0.3">
      <c r="A23" s="11"/>
      <c r="E23" s="84"/>
      <c r="F23" s="14" t="s">
        <v>16</v>
      </c>
      <c r="G23" s="22">
        <v>16000000</v>
      </c>
      <c r="H23" s="11" t="s">
        <v>56</v>
      </c>
      <c r="K23" s="65"/>
      <c r="V23" s="74"/>
      <c r="W23" s="17"/>
      <c r="Y23" s="8">
        <v>4</v>
      </c>
      <c r="Z23" s="75">
        <f t="shared" si="0"/>
        <v>28.725000000000001</v>
      </c>
      <c r="AA23" s="4"/>
      <c r="AB23" s="9"/>
      <c r="AC23" s="17"/>
      <c r="AD23" s="74"/>
      <c r="AE23" s="17"/>
      <c r="AF23" s="8"/>
      <c r="AG23" s="18"/>
      <c r="AJ23" s="19"/>
      <c r="AK23" s="4"/>
      <c r="AL23" s="7"/>
      <c r="AP23" s="82"/>
      <c r="AQ23" s="9"/>
      <c r="AT23" s="74"/>
      <c r="AU23" s="74"/>
      <c r="AV23" s="74"/>
      <c r="AW23" s="74"/>
      <c r="AX23" s="74"/>
      <c r="AY23" s="74"/>
      <c r="AZ23" s="74"/>
      <c r="BA23" s="74"/>
      <c r="BB23" s="74"/>
      <c r="BC23" s="70"/>
      <c r="BE23" s="9"/>
      <c r="BF23" s="74"/>
      <c r="BG23" s="74"/>
      <c r="BH23" s="74"/>
      <c r="BI23" s="74"/>
      <c r="BJ23" s="74"/>
      <c r="BK23" s="74"/>
      <c r="BL23" s="74"/>
      <c r="BM23" s="74"/>
      <c r="BN23" s="74"/>
      <c r="BO23" s="70"/>
      <c r="BQ23" s="9"/>
      <c r="BR23" s="74"/>
      <c r="BS23" s="74"/>
      <c r="BT23" s="74"/>
      <c r="BU23" s="74"/>
      <c r="BV23" s="74"/>
      <c r="BW23" s="74"/>
      <c r="BX23" s="74"/>
      <c r="BY23" s="74"/>
      <c r="BZ23" s="74"/>
      <c r="CA23" s="70"/>
      <c r="CC23" s="9"/>
      <c r="CD23" s="74"/>
      <c r="CE23" s="74"/>
      <c r="CF23" s="74"/>
      <c r="CG23" s="74"/>
      <c r="CH23" s="74"/>
      <c r="CI23" s="74"/>
      <c r="CJ23" s="74"/>
      <c r="CK23" s="74"/>
      <c r="CL23" s="74"/>
      <c r="CM23" s="70"/>
      <c r="CO23" s="9"/>
      <c r="CP23" s="74"/>
      <c r="CQ23" s="74"/>
      <c r="CR23" s="74"/>
      <c r="CS23" s="74"/>
      <c r="CT23" s="74"/>
      <c r="CU23" s="74"/>
      <c r="CV23" s="74"/>
      <c r="CW23" s="74"/>
      <c r="CX23" s="74"/>
      <c r="CY23" s="70"/>
    </row>
    <row r="24" spans="1:103" x14ac:dyDescent="0.3">
      <c r="A24" s="11"/>
      <c r="F24" s="1" t="s">
        <v>14</v>
      </c>
      <c r="G24" s="22">
        <v>0.31</v>
      </c>
      <c r="H24" s="11"/>
      <c r="K24" s="83"/>
      <c r="V24" s="74"/>
      <c r="W24" s="17"/>
      <c r="Y24" s="8">
        <v>4.2</v>
      </c>
      <c r="Z24" s="75">
        <f t="shared" si="0"/>
        <v>27.686923658352228</v>
      </c>
      <c r="AC24" s="2">
        <v>0</v>
      </c>
      <c r="AD24" s="2">
        <v>4</v>
      </c>
      <c r="AE24" s="2">
        <f t="shared" ref="AE24:AE41" si="2">AD24/4</f>
        <v>1</v>
      </c>
      <c r="AF24" s="2">
        <f t="shared" ref="AF24:AF41" si="3">AC24</f>
        <v>0</v>
      </c>
      <c r="AG24" s="4"/>
      <c r="AH24" s="2">
        <f>MATCH(G21,AC24:AC41)</f>
        <v>10</v>
      </c>
      <c r="AI24" s="2">
        <f>INDEX(AC24:AC41,AH24)</f>
        <v>12</v>
      </c>
      <c r="AJ24" s="19">
        <f>INDEX(AE24:AE41,AH24)</f>
        <v>1.4325000000000001</v>
      </c>
      <c r="AK24" s="4"/>
      <c r="AL24" s="9"/>
      <c r="AP24" s="81"/>
      <c r="AQ24" s="9"/>
      <c r="AT24" s="74"/>
      <c r="AU24" s="74"/>
      <c r="AV24" s="74"/>
      <c r="AW24" s="74"/>
      <c r="AX24" s="74"/>
      <c r="AY24" s="74"/>
      <c r="AZ24" s="74"/>
      <c r="BA24" s="74"/>
      <c r="BB24" s="74"/>
      <c r="BC24" s="70"/>
      <c r="BE24" s="9"/>
      <c r="BF24" s="74"/>
      <c r="BG24" s="74"/>
      <c r="BH24" s="74"/>
      <c r="BI24" s="74"/>
      <c r="BJ24" s="74"/>
      <c r="BK24" s="74"/>
      <c r="BL24" s="74"/>
      <c r="BM24" s="74"/>
      <c r="BN24" s="74"/>
      <c r="BO24" s="70"/>
      <c r="BQ24" s="9"/>
      <c r="BR24" s="74"/>
      <c r="BS24" s="74"/>
      <c r="BT24" s="74"/>
      <c r="BU24" s="74"/>
      <c r="BV24" s="74"/>
      <c r="BW24" s="74"/>
      <c r="BX24" s="74"/>
      <c r="BY24" s="74"/>
      <c r="BZ24" s="74"/>
      <c r="CA24" s="70"/>
      <c r="CC24" s="9"/>
      <c r="CD24" s="74"/>
      <c r="CE24" s="74"/>
      <c r="CF24" s="74"/>
      <c r="CG24" s="74"/>
      <c r="CH24" s="74"/>
      <c r="CI24" s="74"/>
      <c r="CJ24" s="74"/>
      <c r="CK24" s="74"/>
      <c r="CL24" s="74"/>
      <c r="CM24" s="70"/>
      <c r="CO24" s="9"/>
      <c r="CP24" s="74"/>
      <c r="CQ24" s="74"/>
      <c r="CR24" s="74"/>
      <c r="CS24" s="74"/>
      <c r="CT24" s="74"/>
      <c r="CU24" s="74"/>
      <c r="CV24" s="74"/>
      <c r="CW24" s="74"/>
      <c r="CX24" s="74"/>
      <c r="CY24" s="70"/>
    </row>
    <row r="25" spans="1:103" x14ac:dyDescent="0.3">
      <c r="A25" s="11"/>
      <c r="E25" s="34"/>
      <c r="F25" s="72"/>
      <c r="J25" s="87"/>
      <c r="K25" s="83"/>
      <c r="V25" s="74"/>
      <c r="W25" s="17"/>
      <c r="Y25" s="8">
        <v>4.4000000000000004</v>
      </c>
      <c r="Z25" s="75">
        <f t="shared" si="0"/>
        <v>26.886250939143501</v>
      </c>
      <c r="AC25" s="2">
        <v>0.5</v>
      </c>
      <c r="AD25" s="2">
        <v>4.2</v>
      </c>
      <c r="AE25" s="2">
        <f t="shared" si="2"/>
        <v>1.05</v>
      </c>
      <c r="AF25" s="2">
        <f t="shared" si="3"/>
        <v>0.5</v>
      </c>
      <c r="AG25" s="18"/>
      <c r="AH25" s="2">
        <f>AH24+1</f>
        <v>11</v>
      </c>
      <c r="AI25" s="2">
        <f>INDEX(AC24:AC41,AH25)</f>
        <v>16</v>
      </c>
      <c r="AJ25" s="19">
        <f>INDEX(AE24:AE41,AH25)</f>
        <v>1.4824999999999999</v>
      </c>
      <c r="AK25" s="4"/>
      <c r="AL25" s="9"/>
      <c r="AP25" s="81"/>
      <c r="AQ25" s="9"/>
      <c r="AT25" s="74"/>
      <c r="AU25" s="74"/>
      <c r="AV25" s="74"/>
      <c r="AW25" s="74"/>
      <c r="AX25" s="74"/>
      <c r="AY25" s="74"/>
      <c r="AZ25" s="74"/>
      <c r="BA25" s="74"/>
      <c r="BB25" s="74"/>
      <c r="BC25" s="70"/>
      <c r="BE25" s="9"/>
      <c r="BF25" s="74"/>
      <c r="BG25" s="74"/>
      <c r="BH25" s="74"/>
      <c r="BI25" s="74"/>
      <c r="BJ25" s="74"/>
      <c r="BK25" s="74"/>
      <c r="BL25" s="74"/>
      <c r="BM25" s="74"/>
      <c r="BN25" s="74"/>
      <c r="BO25" s="70"/>
      <c r="BQ25" s="9"/>
      <c r="BR25" s="74"/>
      <c r="BS25" s="74"/>
      <c r="BT25" s="74"/>
      <c r="BU25" s="74"/>
      <c r="BV25" s="74"/>
      <c r="BW25" s="74"/>
      <c r="BX25" s="74"/>
      <c r="BY25" s="74"/>
      <c r="BZ25" s="74"/>
      <c r="CA25" s="70"/>
      <c r="CC25" s="9"/>
      <c r="CD25" s="74"/>
      <c r="CE25" s="74"/>
      <c r="CF25" s="74"/>
      <c r="CG25" s="74"/>
      <c r="CH25" s="74"/>
      <c r="CI25" s="74"/>
      <c r="CJ25" s="74"/>
      <c r="CK25" s="74"/>
      <c r="CL25" s="74"/>
      <c r="CM25" s="70"/>
      <c r="CO25" s="9"/>
      <c r="CP25" s="74"/>
      <c r="CQ25" s="74"/>
      <c r="CR25" s="74"/>
      <c r="CS25" s="74"/>
      <c r="CT25" s="74"/>
      <c r="CU25" s="74"/>
      <c r="CV25" s="74"/>
      <c r="CW25" s="74"/>
      <c r="CX25" s="74"/>
      <c r="CY25" s="70"/>
    </row>
    <row r="26" spans="1:103" x14ac:dyDescent="0.3">
      <c r="A26" s="11"/>
      <c r="B26" s="84"/>
      <c r="C26" s="93"/>
      <c r="D26" s="88"/>
      <c r="E26" s="14"/>
      <c r="F26" s="73"/>
      <c r="J26" s="92"/>
      <c r="K26" s="83"/>
      <c r="V26" s="74"/>
      <c r="W26" s="17"/>
      <c r="Y26" s="8">
        <v>4.5999999999999996</v>
      </c>
      <c r="Z26" s="75">
        <f t="shared" si="0"/>
        <v>26.264831100517796</v>
      </c>
      <c r="AC26" s="2">
        <v>1</v>
      </c>
      <c r="AD26" s="2">
        <v>4.3600000000000003</v>
      </c>
      <c r="AE26" s="2">
        <f t="shared" si="2"/>
        <v>1.0900000000000001</v>
      </c>
      <c r="AF26" s="2">
        <f t="shared" si="3"/>
        <v>1</v>
      </c>
      <c r="AP26" s="81"/>
      <c r="AQ26" s="9"/>
      <c r="AT26" s="74"/>
      <c r="AU26" s="74"/>
      <c r="AV26" s="74"/>
      <c r="AW26" s="74"/>
      <c r="AX26" s="74"/>
      <c r="AY26" s="74"/>
      <c r="AZ26" s="74"/>
      <c r="BA26" s="74"/>
      <c r="BB26" s="74"/>
      <c r="BC26" s="70"/>
      <c r="BE26" s="9"/>
      <c r="BF26" s="74"/>
      <c r="BG26" s="74"/>
      <c r="BH26" s="74"/>
      <c r="BI26" s="74"/>
      <c r="BJ26" s="74"/>
      <c r="BK26" s="74"/>
      <c r="BL26" s="74"/>
      <c r="BM26" s="74"/>
      <c r="BN26" s="74"/>
      <c r="BO26" s="70"/>
      <c r="BQ26" s="9"/>
      <c r="BR26" s="74"/>
      <c r="BS26" s="74"/>
      <c r="BT26" s="74"/>
      <c r="BU26" s="74"/>
      <c r="BV26" s="74"/>
      <c r="BW26" s="74"/>
      <c r="BX26" s="74"/>
      <c r="BY26" s="74"/>
      <c r="BZ26" s="74"/>
      <c r="CA26" s="70"/>
      <c r="CC26" s="9"/>
      <c r="CD26" s="74"/>
      <c r="CE26" s="74"/>
      <c r="CF26" s="74"/>
      <c r="CG26" s="74"/>
      <c r="CH26" s="74"/>
      <c r="CI26" s="74"/>
      <c r="CJ26" s="74"/>
      <c r="CK26" s="74"/>
      <c r="CL26" s="74"/>
      <c r="CM26" s="70"/>
      <c r="CO26" s="9"/>
      <c r="CP26" s="74"/>
      <c r="CQ26" s="74"/>
      <c r="CR26" s="74"/>
      <c r="CS26" s="74"/>
      <c r="CT26" s="74"/>
      <c r="CU26" s="74"/>
      <c r="CV26" s="74"/>
      <c r="CW26" s="74"/>
      <c r="CX26" s="74"/>
      <c r="CY26" s="70"/>
    </row>
    <row r="27" spans="1:103" x14ac:dyDescent="0.3">
      <c r="A27" s="11"/>
      <c r="B27" s="84"/>
      <c r="C27" s="93"/>
      <c r="D27" s="83"/>
      <c r="E27" s="14"/>
      <c r="G27" s="11"/>
      <c r="H27" s="11"/>
      <c r="J27" s="86"/>
      <c r="K27" s="83"/>
      <c r="V27" s="74"/>
      <c r="W27" s="17"/>
      <c r="X27" s="97">
        <f>Y27-Y19</f>
        <v>1.5999999999999996</v>
      </c>
      <c r="Y27" s="8">
        <v>4.8</v>
      </c>
      <c r="Z27" s="75">
        <f t="shared" si="0"/>
        <v>25.779976851851853</v>
      </c>
      <c r="AC27" s="2">
        <v>2</v>
      </c>
      <c r="AD27" s="2">
        <v>4.5999999999999996</v>
      </c>
      <c r="AE27" s="2">
        <f t="shared" si="2"/>
        <v>1.1499999999999999</v>
      </c>
      <c r="AF27" s="2">
        <f t="shared" si="3"/>
        <v>2</v>
      </c>
      <c r="AG27" s="70"/>
      <c r="AP27" s="81"/>
      <c r="AQ27" s="9"/>
      <c r="AT27" s="74"/>
      <c r="AU27" s="74"/>
      <c r="AV27" s="74"/>
      <c r="AW27" s="74"/>
      <c r="AX27" s="74"/>
      <c r="AY27" s="74"/>
      <c r="AZ27" s="74"/>
      <c r="BA27" s="74"/>
      <c r="BB27" s="74"/>
      <c r="BC27" s="70"/>
      <c r="BE27" s="9"/>
      <c r="BF27" s="74"/>
      <c r="BG27" s="74"/>
      <c r="BH27" s="74"/>
      <c r="BI27" s="74"/>
      <c r="BJ27" s="74"/>
      <c r="BK27" s="74"/>
      <c r="BL27" s="74"/>
      <c r="BM27" s="74"/>
      <c r="BN27" s="74"/>
      <c r="BO27" s="70"/>
      <c r="BQ27" s="9"/>
      <c r="BR27" s="74"/>
      <c r="BS27" s="74"/>
      <c r="BT27" s="74"/>
      <c r="BU27" s="74"/>
      <c r="BV27" s="74"/>
      <c r="BW27" s="74"/>
      <c r="BX27" s="74"/>
      <c r="BY27" s="74"/>
      <c r="BZ27" s="74"/>
      <c r="CA27" s="70"/>
      <c r="CC27" s="9"/>
      <c r="CD27" s="74"/>
      <c r="CE27" s="74"/>
      <c r="CF27" s="74"/>
      <c r="CG27" s="74"/>
      <c r="CH27" s="74"/>
      <c r="CI27" s="74"/>
      <c r="CJ27" s="74"/>
      <c r="CK27" s="74"/>
      <c r="CL27" s="74"/>
      <c r="CM27" s="70"/>
      <c r="CO27" s="9"/>
      <c r="CP27" s="74"/>
      <c r="CQ27" s="74"/>
      <c r="CR27" s="74"/>
      <c r="CS27" s="74"/>
      <c r="CT27" s="74"/>
      <c r="CU27" s="74"/>
      <c r="CV27" s="74"/>
      <c r="CW27" s="74"/>
      <c r="CX27" s="74"/>
      <c r="CY27" s="70"/>
    </row>
    <row r="28" spans="1:103" ht="15" x14ac:dyDescent="0.35">
      <c r="E28" s="34"/>
      <c r="H28" s="14" t="s">
        <v>62</v>
      </c>
      <c r="I28" s="106">
        <f>AC14</f>
        <v>25.4</v>
      </c>
      <c r="V28" s="74"/>
      <c r="W28" s="17"/>
      <c r="Y28" s="8">
        <v>5</v>
      </c>
      <c r="Z28" s="75">
        <f t="shared" si="0"/>
        <v>25.4</v>
      </c>
      <c r="AC28" s="2">
        <v>3</v>
      </c>
      <c r="AD28" s="2">
        <v>4.8</v>
      </c>
      <c r="AE28" s="2">
        <f t="shared" si="2"/>
        <v>1.2</v>
      </c>
      <c r="AF28" s="2">
        <f t="shared" si="3"/>
        <v>3</v>
      </c>
      <c r="AI28" s="70">
        <f>G21</f>
        <v>15</v>
      </c>
      <c r="AJ28" s="2">
        <v>0</v>
      </c>
      <c r="AP28" s="81"/>
      <c r="AQ28" s="9"/>
      <c r="AT28" s="74"/>
      <c r="AU28" s="74"/>
      <c r="AV28" s="74"/>
      <c r="AW28" s="74"/>
      <c r="AX28" s="74"/>
      <c r="AY28" s="74"/>
      <c r="AZ28" s="74"/>
      <c r="BA28" s="74"/>
      <c r="BB28" s="74"/>
      <c r="BC28" s="70"/>
      <c r="BE28" s="9"/>
      <c r="BF28" s="74"/>
      <c r="BG28" s="74"/>
      <c r="BH28" s="74"/>
      <c r="BI28" s="74"/>
      <c r="BJ28" s="74"/>
      <c r="BK28" s="74"/>
      <c r="BL28" s="74"/>
      <c r="BM28" s="74"/>
      <c r="BN28" s="74"/>
      <c r="BO28" s="70"/>
      <c r="BQ28" s="9"/>
      <c r="BR28" s="74"/>
      <c r="BS28" s="74"/>
      <c r="BT28" s="74"/>
      <c r="BU28" s="74"/>
      <c r="BV28" s="74"/>
      <c r="BW28" s="74"/>
      <c r="BX28" s="74"/>
      <c r="BY28" s="74"/>
      <c r="BZ28" s="74"/>
      <c r="CA28" s="70"/>
      <c r="CC28" s="9"/>
      <c r="CD28" s="74"/>
      <c r="CE28" s="74"/>
      <c r="CF28" s="74"/>
      <c r="CG28" s="74"/>
      <c r="CH28" s="74"/>
      <c r="CI28" s="74"/>
      <c r="CJ28" s="74"/>
      <c r="CK28" s="74"/>
      <c r="CL28" s="74"/>
      <c r="CM28" s="70"/>
      <c r="CO28" s="9"/>
      <c r="CP28" s="74"/>
      <c r="CQ28" s="74"/>
      <c r="CR28" s="74"/>
      <c r="CS28" s="74"/>
      <c r="CT28" s="74"/>
      <c r="CU28" s="74"/>
      <c r="CV28" s="74"/>
      <c r="CW28" s="74"/>
      <c r="CX28" s="74"/>
      <c r="CY28" s="70"/>
    </row>
    <row r="29" spans="1:103" x14ac:dyDescent="0.3">
      <c r="B29" s="88"/>
      <c r="C29" s="83"/>
      <c r="D29" s="93"/>
      <c r="E29" s="83"/>
      <c r="F29" s="65"/>
      <c r="G29" s="84"/>
      <c r="H29" s="85"/>
      <c r="V29" s="74"/>
      <c r="W29" s="17"/>
      <c r="Y29" s="8">
        <v>5.2</v>
      </c>
      <c r="Z29" s="75">
        <f t="shared" si="0"/>
        <v>25.101137915339098</v>
      </c>
      <c r="AC29" s="2">
        <v>4</v>
      </c>
      <c r="AD29" s="2">
        <v>4.97</v>
      </c>
      <c r="AE29" s="2">
        <f t="shared" si="2"/>
        <v>1.2424999999999999</v>
      </c>
      <c r="AF29" s="2">
        <f t="shared" si="3"/>
        <v>4</v>
      </c>
      <c r="AI29" s="70">
        <f>AI28</f>
        <v>15</v>
      </c>
      <c r="AJ29" s="2">
        <f>IF(G21&gt;500,1.74,AJ25-(AJ25-AJ24)/(AI25-AI24)*(AI25-G21))</f>
        <v>1.47</v>
      </c>
      <c r="AP29" s="81"/>
      <c r="AQ29" s="9"/>
      <c r="AT29" s="74"/>
      <c r="AU29" s="74"/>
      <c r="AV29" s="74"/>
      <c r="AW29" s="74"/>
      <c r="AX29" s="74"/>
      <c r="AY29" s="74"/>
      <c r="AZ29" s="74"/>
      <c r="BA29" s="74"/>
      <c r="BB29" s="74"/>
      <c r="BC29" s="70"/>
      <c r="BE29" s="9"/>
      <c r="BF29" s="74"/>
      <c r="BG29" s="74"/>
      <c r="BH29" s="74"/>
      <c r="BI29" s="74"/>
      <c r="BJ29" s="74"/>
      <c r="BK29" s="74"/>
      <c r="BL29" s="74"/>
      <c r="BM29" s="74"/>
      <c r="BN29" s="74"/>
      <c r="BO29" s="70"/>
      <c r="BQ29" s="9"/>
      <c r="BR29" s="74"/>
      <c r="BS29" s="74"/>
      <c r="BT29" s="74"/>
      <c r="BU29" s="74"/>
      <c r="BV29" s="74"/>
      <c r="BW29" s="74"/>
      <c r="BX29" s="74"/>
      <c r="BY29" s="74"/>
      <c r="BZ29" s="74"/>
      <c r="CA29" s="70"/>
      <c r="CC29" s="9"/>
      <c r="CD29" s="74"/>
      <c r="CE29" s="74"/>
      <c r="CF29" s="74"/>
      <c r="CG29" s="74"/>
      <c r="CH29" s="74"/>
      <c r="CI29" s="74"/>
      <c r="CJ29" s="74"/>
      <c r="CK29" s="74"/>
      <c r="CL29" s="74"/>
      <c r="CM29" s="70"/>
      <c r="CO29" s="9"/>
      <c r="CP29" s="74"/>
      <c r="CQ29" s="74"/>
      <c r="CR29" s="74"/>
      <c r="CS29" s="74"/>
      <c r="CT29" s="74"/>
      <c r="CU29" s="74"/>
      <c r="CV29" s="74"/>
      <c r="CW29" s="74"/>
      <c r="CX29" s="74"/>
      <c r="CY29" s="70"/>
    </row>
    <row r="30" spans="1:103" x14ac:dyDescent="0.3">
      <c r="A30" s="11"/>
      <c r="B30" s="84"/>
      <c r="C30" s="91"/>
      <c r="D30" s="43"/>
      <c r="E30" s="43"/>
      <c r="F30" s="65"/>
      <c r="G30" s="43"/>
      <c r="V30" s="74"/>
      <c r="W30" s="17"/>
      <c r="Y30" s="8">
        <v>5.4</v>
      </c>
      <c r="Z30" s="75">
        <f t="shared" si="0"/>
        <v>24.865406696133718</v>
      </c>
      <c r="AC30" s="2">
        <v>6</v>
      </c>
      <c r="AD30" s="2">
        <v>5.25</v>
      </c>
      <c r="AE30" s="2">
        <f t="shared" si="2"/>
        <v>1.3125</v>
      </c>
      <c r="AF30" s="2">
        <f t="shared" si="3"/>
        <v>6</v>
      </c>
      <c r="AI30" s="2">
        <v>0.1</v>
      </c>
      <c r="AJ30" s="2">
        <f>AJ29</f>
        <v>1.47</v>
      </c>
      <c r="AP30" s="81"/>
      <c r="AQ30" s="9"/>
      <c r="AT30" s="74"/>
      <c r="AU30" s="74"/>
      <c r="AV30" s="74"/>
      <c r="AW30" s="74"/>
      <c r="AX30" s="74"/>
      <c r="AY30" s="74"/>
      <c r="AZ30" s="74"/>
      <c r="BA30" s="74"/>
      <c r="BB30" s="74"/>
      <c r="BC30" s="70"/>
      <c r="BE30" s="9"/>
      <c r="BF30" s="74"/>
      <c r="BG30" s="74"/>
      <c r="BH30" s="74"/>
      <c r="BI30" s="74"/>
      <c r="BJ30" s="74"/>
      <c r="BK30" s="74"/>
      <c r="BL30" s="74"/>
      <c r="BM30" s="74"/>
      <c r="BN30" s="74"/>
      <c r="BO30" s="70"/>
      <c r="BQ30" s="9"/>
      <c r="BR30" s="74"/>
      <c r="BS30" s="74"/>
      <c r="BT30" s="74"/>
      <c r="BU30" s="74"/>
      <c r="BV30" s="74"/>
      <c r="BW30" s="74"/>
      <c r="BX30" s="74"/>
      <c r="BY30" s="74"/>
      <c r="BZ30" s="74"/>
      <c r="CA30" s="70"/>
      <c r="CC30" s="9"/>
      <c r="CD30" s="74"/>
      <c r="CE30" s="74"/>
      <c r="CF30" s="74"/>
      <c r="CG30" s="74"/>
      <c r="CH30" s="74"/>
      <c r="CI30" s="74"/>
      <c r="CJ30" s="74"/>
      <c r="CK30" s="74"/>
      <c r="CL30" s="74"/>
      <c r="CM30" s="70"/>
      <c r="CO30" s="9"/>
      <c r="CP30" s="74"/>
      <c r="CQ30" s="74"/>
      <c r="CR30" s="74"/>
      <c r="CS30" s="74"/>
      <c r="CT30" s="74"/>
      <c r="CU30" s="74"/>
      <c r="CV30" s="74"/>
      <c r="CW30" s="74"/>
      <c r="CX30" s="74"/>
      <c r="CY30" s="70"/>
    </row>
    <row r="31" spans="1:103" x14ac:dyDescent="0.3">
      <c r="A31" s="11"/>
      <c r="B31" s="84"/>
      <c r="C31" s="88"/>
      <c r="D31" s="93"/>
      <c r="E31" s="83"/>
      <c r="F31" s="65"/>
      <c r="G31" s="65"/>
      <c r="V31" s="74"/>
      <c r="W31" s="17"/>
      <c r="Y31" s="8">
        <v>5.6</v>
      </c>
      <c r="Z31" s="75">
        <f t="shared" si="0"/>
        <v>24.679081632653062</v>
      </c>
      <c r="AA31" s="24"/>
      <c r="AC31" s="2">
        <v>8</v>
      </c>
      <c r="AD31" s="2">
        <v>5.46</v>
      </c>
      <c r="AE31" s="2">
        <f t="shared" si="2"/>
        <v>1.365</v>
      </c>
      <c r="AF31" s="2">
        <f t="shared" si="3"/>
        <v>8</v>
      </c>
      <c r="AP31" s="81"/>
      <c r="AQ31" s="9"/>
      <c r="AT31" s="74"/>
      <c r="AU31" s="74"/>
      <c r="AV31" s="74"/>
      <c r="AW31" s="74"/>
      <c r="AX31" s="74"/>
      <c r="AY31" s="74"/>
      <c r="AZ31" s="74"/>
      <c r="BA31" s="74"/>
      <c r="BB31" s="74"/>
      <c r="BC31" s="70"/>
      <c r="BE31" s="9"/>
      <c r="BF31" s="74"/>
      <c r="BG31" s="74"/>
      <c r="BH31" s="74"/>
      <c r="BI31" s="74"/>
      <c r="BJ31" s="74"/>
      <c r="BK31" s="74"/>
      <c r="BL31" s="74"/>
      <c r="BM31" s="74"/>
      <c r="BN31" s="74"/>
      <c r="BO31" s="70"/>
      <c r="BQ31" s="9"/>
      <c r="BR31" s="74"/>
      <c r="BS31" s="74"/>
      <c r="BT31" s="74"/>
      <c r="BU31" s="74"/>
      <c r="BV31" s="74"/>
      <c r="BW31" s="74"/>
      <c r="BX31" s="74"/>
      <c r="BY31" s="74"/>
      <c r="BZ31" s="74"/>
      <c r="CA31" s="70"/>
      <c r="CC31" s="9"/>
      <c r="CD31" s="74"/>
      <c r="CE31" s="74"/>
      <c r="CF31" s="74"/>
      <c r="CG31" s="74"/>
      <c r="CH31" s="74"/>
      <c r="CI31" s="74"/>
      <c r="CJ31" s="74"/>
      <c r="CK31" s="74"/>
      <c r="CL31" s="74"/>
      <c r="CM31" s="70"/>
      <c r="CO31" s="9"/>
      <c r="CP31" s="74"/>
      <c r="CQ31" s="74"/>
      <c r="CR31" s="74"/>
      <c r="CS31" s="74"/>
      <c r="CT31" s="74"/>
      <c r="CU31" s="74"/>
      <c r="CV31" s="74"/>
      <c r="CW31" s="74"/>
      <c r="CX31" s="74"/>
      <c r="CY31" s="70"/>
    </row>
    <row r="32" spans="1:103" x14ac:dyDescent="0.3">
      <c r="B32" s="84"/>
      <c r="C32" s="94"/>
      <c r="D32" s="83"/>
      <c r="E32" s="83"/>
      <c r="F32" s="65"/>
      <c r="G32" s="43"/>
      <c r="H32" s="43"/>
      <c r="V32" s="74"/>
      <c r="W32" s="17"/>
      <c r="Y32" s="8">
        <v>5.8</v>
      </c>
      <c r="Z32" s="75">
        <f t="shared" si="0"/>
        <v>24.531608512034115</v>
      </c>
      <c r="AA32" s="24"/>
      <c r="AC32" s="2">
        <v>10</v>
      </c>
      <c r="AD32" s="2">
        <v>5.6</v>
      </c>
      <c r="AE32" s="2">
        <f t="shared" si="2"/>
        <v>1.4</v>
      </c>
      <c r="AF32" s="2">
        <f t="shared" si="3"/>
        <v>10</v>
      </c>
      <c r="AP32" s="81"/>
      <c r="AQ32" s="9"/>
      <c r="AT32" s="74"/>
      <c r="AU32" s="74"/>
      <c r="AV32" s="74"/>
      <c r="AW32" s="74"/>
      <c r="AX32" s="74"/>
      <c r="AY32" s="74"/>
      <c r="AZ32" s="74"/>
      <c r="BA32" s="74"/>
      <c r="BB32" s="74"/>
      <c r="BC32" s="70"/>
      <c r="BE32" s="9"/>
      <c r="BF32" s="74"/>
      <c r="BG32" s="74"/>
      <c r="BH32" s="74"/>
      <c r="BI32" s="74"/>
      <c r="BJ32" s="74"/>
      <c r="BK32" s="74"/>
      <c r="BL32" s="74"/>
      <c r="BM32" s="74"/>
      <c r="BN32" s="74"/>
      <c r="BO32" s="70"/>
      <c r="BQ32" s="9"/>
      <c r="BR32" s="74"/>
      <c r="BS32" s="74"/>
      <c r="BT32" s="74"/>
      <c r="BU32" s="74"/>
      <c r="BV32" s="74"/>
      <c r="BW32" s="74"/>
      <c r="BX32" s="74"/>
      <c r="BY32" s="74"/>
      <c r="BZ32" s="74"/>
      <c r="CA32" s="70"/>
      <c r="CC32" s="9"/>
      <c r="CD32" s="74"/>
      <c r="CE32" s="74"/>
      <c r="CF32" s="74"/>
      <c r="CG32" s="74"/>
      <c r="CH32" s="74"/>
      <c r="CI32" s="74"/>
      <c r="CJ32" s="74"/>
      <c r="CK32" s="74"/>
      <c r="CL32" s="74"/>
      <c r="CM32" s="70"/>
      <c r="CO32" s="9"/>
      <c r="CP32" s="74"/>
      <c r="CQ32" s="74"/>
      <c r="CR32" s="74"/>
      <c r="CS32" s="74"/>
      <c r="CT32" s="74"/>
      <c r="CU32" s="74"/>
      <c r="CV32" s="74"/>
      <c r="CW32" s="74"/>
      <c r="CX32" s="74"/>
      <c r="CY32" s="70"/>
    </row>
    <row r="33" spans="1:103" x14ac:dyDescent="0.3">
      <c r="V33" s="74"/>
      <c r="W33" s="17"/>
      <c r="X33" s="98">
        <f>Y33-Y27</f>
        <v>1.2000000000000002</v>
      </c>
      <c r="Y33" s="8">
        <v>6</v>
      </c>
      <c r="Z33" s="75">
        <f t="shared" si="0"/>
        <v>24.414814814814815</v>
      </c>
      <c r="AC33" s="2">
        <v>12</v>
      </c>
      <c r="AD33" s="2">
        <v>5.73</v>
      </c>
      <c r="AE33" s="2">
        <f t="shared" si="2"/>
        <v>1.4325000000000001</v>
      </c>
      <c r="AF33" s="2">
        <f t="shared" si="3"/>
        <v>12</v>
      </c>
      <c r="AG33" s="24"/>
      <c r="AJ33" s="24"/>
      <c r="AK33" s="24"/>
      <c r="AP33" s="81"/>
      <c r="AQ33" s="9"/>
      <c r="AT33" s="74"/>
      <c r="AU33" s="74"/>
      <c r="AV33" s="74"/>
      <c r="AW33" s="74"/>
      <c r="AX33" s="74"/>
      <c r="AY33" s="74"/>
      <c r="AZ33" s="74"/>
      <c r="BA33" s="74"/>
      <c r="BB33" s="74"/>
      <c r="BC33" s="70"/>
      <c r="BE33" s="9"/>
      <c r="BF33" s="74"/>
      <c r="BG33" s="74"/>
      <c r="BH33" s="74"/>
      <c r="BI33" s="74"/>
      <c r="BJ33" s="74"/>
      <c r="BK33" s="74"/>
      <c r="BL33" s="74"/>
      <c r="BM33" s="74"/>
      <c r="BN33" s="74"/>
      <c r="BO33" s="70"/>
      <c r="BQ33" s="9"/>
      <c r="BR33" s="74"/>
      <c r="BS33" s="74"/>
      <c r="BT33" s="74"/>
      <c r="BU33" s="74"/>
      <c r="BV33" s="74"/>
      <c r="BW33" s="74"/>
      <c r="BX33" s="74"/>
      <c r="BY33" s="74"/>
      <c r="BZ33" s="74"/>
      <c r="CA33" s="70"/>
      <c r="CC33" s="9"/>
      <c r="CD33" s="74"/>
      <c r="CE33" s="74"/>
      <c r="CF33" s="74"/>
      <c r="CG33" s="74"/>
      <c r="CH33" s="74"/>
      <c r="CI33" s="74"/>
      <c r="CJ33" s="74"/>
      <c r="CK33" s="74"/>
      <c r="CL33" s="74"/>
      <c r="CM33" s="70"/>
      <c r="CO33" s="9"/>
      <c r="CP33" s="74"/>
      <c r="CQ33" s="74"/>
      <c r="CR33" s="74"/>
      <c r="CS33" s="74"/>
      <c r="CT33" s="74"/>
      <c r="CU33" s="74"/>
      <c r="CV33" s="74"/>
      <c r="CW33" s="74"/>
      <c r="CX33" s="74"/>
      <c r="CY33" s="70"/>
    </row>
    <row r="34" spans="1:103" x14ac:dyDescent="0.3">
      <c r="V34" s="74"/>
      <c r="W34" s="17"/>
      <c r="Y34" s="8">
        <v>6.2</v>
      </c>
      <c r="Z34" s="75">
        <f t="shared" si="0"/>
        <v>24.32233224799436</v>
      </c>
      <c r="AA34" s="21"/>
      <c r="AC34" s="2">
        <v>16</v>
      </c>
      <c r="AD34" s="2">
        <v>5.93</v>
      </c>
      <c r="AE34" s="2">
        <f t="shared" si="2"/>
        <v>1.4824999999999999</v>
      </c>
      <c r="AF34" s="2">
        <f t="shared" si="3"/>
        <v>16</v>
      </c>
      <c r="AG34" s="24"/>
      <c r="AJ34" s="24"/>
      <c r="AK34" s="24"/>
      <c r="AP34" s="81"/>
      <c r="AQ34" s="9"/>
      <c r="AT34" s="74"/>
      <c r="AU34" s="74"/>
      <c r="AV34" s="74"/>
      <c r="AW34" s="74"/>
      <c r="AX34" s="74"/>
      <c r="AY34" s="74"/>
      <c r="AZ34" s="74"/>
      <c r="BA34" s="74"/>
      <c r="BB34" s="74"/>
      <c r="BC34" s="70"/>
      <c r="BE34" s="9"/>
      <c r="BF34" s="74"/>
      <c r="BG34" s="74"/>
      <c r="BH34" s="74"/>
      <c r="BI34" s="74"/>
      <c r="BJ34" s="74"/>
      <c r="BK34" s="74"/>
      <c r="BL34" s="74"/>
      <c r="BM34" s="74"/>
      <c r="BN34" s="74"/>
      <c r="BO34" s="70"/>
      <c r="BQ34" s="9"/>
      <c r="BR34" s="74"/>
      <c r="BS34" s="74"/>
      <c r="BT34" s="74"/>
      <c r="BU34" s="74"/>
      <c r="BV34" s="74"/>
      <c r="BW34" s="74"/>
      <c r="BX34" s="74"/>
      <c r="BY34" s="74"/>
      <c r="BZ34" s="74"/>
      <c r="CA34" s="70"/>
      <c r="CC34" s="9"/>
      <c r="CD34" s="74"/>
      <c r="CE34" s="74"/>
      <c r="CF34" s="74"/>
      <c r="CG34" s="74"/>
      <c r="CH34" s="74"/>
      <c r="CI34" s="74"/>
      <c r="CJ34" s="74"/>
      <c r="CK34" s="74"/>
      <c r="CL34" s="74"/>
      <c r="CM34" s="70"/>
      <c r="CO34" s="9"/>
      <c r="CP34" s="74"/>
      <c r="CQ34" s="74"/>
      <c r="CR34" s="74"/>
      <c r="CS34" s="74"/>
      <c r="CT34" s="74"/>
      <c r="CU34" s="74"/>
      <c r="CV34" s="74"/>
      <c r="CW34" s="74"/>
      <c r="CX34" s="74"/>
      <c r="CY34" s="70"/>
    </row>
    <row r="35" spans="1:103" x14ac:dyDescent="0.3">
      <c r="V35" s="74"/>
      <c r="W35" s="17"/>
      <c r="Y35" s="8">
        <v>6.9</v>
      </c>
      <c r="Z35" s="75">
        <f t="shared" si="0"/>
        <v>24.126959687558028</v>
      </c>
      <c r="AA35" s="21"/>
      <c r="AC35" s="2">
        <v>20</v>
      </c>
      <c r="AD35" s="2">
        <v>6.07</v>
      </c>
      <c r="AE35" s="2">
        <f t="shared" si="2"/>
        <v>1.5175000000000001</v>
      </c>
      <c r="AF35" s="2">
        <f t="shared" si="3"/>
        <v>20</v>
      </c>
      <c r="AJ35" s="24"/>
      <c r="AK35" s="24"/>
      <c r="AP35" s="81"/>
      <c r="AQ35" s="9"/>
      <c r="AT35" s="74"/>
      <c r="AU35" s="74"/>
      <c r="AV35" s="74"/>
      <c r="AW35" s="74"/>
      <c r="AX35" s="74"/>
      <c r="AY35" s="74"/>
      <c r="AZ35" s="74"/>
      <c r="BA35" s="74"/>
      <c r="BB35" s="74"/>
      <c r="BC35" s="70"/>
      <c r="BE35" s="9"/>
      <c r="BF35" s="74"/>
      <c r="BG35" s="74"/>
      <c r="BH35" s="74"/>
      <c r="BI35" s="74"/>
      <c r="BJ35" s="74"/>
      <c r="BK35" s="74"/>
      <c r="BL35" s="74"/>
      <c r="BM35" s="74"/>
      <c r="BN35" s="74"/>
      <c r="BO35" s="70"/>
      <c r="BQ35" s="9"/>
      <c r="BR35" s="74"/>
      <c r="BS35" s="74"/>
      <c r="BT35" s="74"/>
      <c r="BU35" s="74"/>
      <c r="BV35" s="74"/>
      <c r="BW35" s="74"/>
      <c r="BX35" s="74"/>
      <c r="BY35" s="74"/>
      <c r="BZ35" s="74"/>
      <c r="CA35" s="70"/>
      <c r="CC35" s="9"/>
      <c r="CD35" s="74"/>
      <c r="CE35" s="74"/>
      <c r="CF35" s="74"/>
      <c r="CG35" s="74"/>
      <c r="CH35" s="74"/>
      <c r="CI35" s="74"/>
      <c r="CJ35" s="74"/>
      <c r="CK35" s="74"/>
      <c r="CL35" s="74"/>
      <c r="CM35" s="70"/>
      <c r="CO35" s="9"/>
      <c r="CP35" s="74"/>
      <c r="CQ35" s="74"/>
      <c r="CR35" s="74"/>
      <c r="CS35" s="74"/>
      <c r="CT35" s="74"/>
      <c r="CU35" s="74"/>
      <c r="CV35" s="74"/>
      <c r="CW35" s="74"/>
      <c r="CX35" s="74"/>
      <c r="CY35" s="70"/>
    </row>
    <row r="36" spans="1:103" x14ac:dyDescent="0.3">
      <c r="A36" s="11"/>
      <c r="F36" s="11"/>
      <c r="V36" s="74"/>
      <c r="W36" s="17"/>
      <c r="Y36" s="8">
        <v>7.6</v>
      </c>
      <c r="Z36" s="75">
        <f t="shared" si="0"/>
        <v>24.04408805948389</v>
      </c>
      <c r="AA36" s="21"/>
      <c r="AB36" s="9"/>
      <c r="AC36" s="2">
        <v>30</v>
      </c>
      <c r="AD36" s="2">
        <v>6.298</v>
      </c>
      <c r="AE36" s="2">
        <f t="shared" si="2"/>
        <v>1.5745</v>
      </c>
      <c r="AF36" s="2">
        <f t="shared" si="3"/>
        <v>30</v>
      </c>
      <c r="AJ36" s="24"/>
      <c r="AK36" s="24"/>
      <c r="AP36" s="81"/>
      <c r="AQ36" s="9"/>
      <c r="AT36" s="74"/>
      <c r="AU36" s="74"/>
      <c r="AV36" s="74"/>
      <c r="AW36" s="74"/>
      <c r="AX36" s="74"/>
      <c r="AY36" s="74"/>
      <c r="AZ36" s="74"/>
      <c r="BA36" s="74"/>
      <c r="BB36" s="74"/>
      <c r="BC36" s="70"/>
      <c r="BE36" s="9"/>
      <c r="BF36" s="74"/>
      <c r="BG36" s="74"/>
      <c r="BH36" s="74"/>
      <c r="BI36" s="74"/>
      <c r="BJ36" s="74"/>
      <c r="BK36" s="74"/>
      <c r="BL36" s="74"/>
      <c r="BM36" s="74"/>
      <c r="BN36" s="74"/>
      <c r="BO36" s="70"/>
      <c r="BQ36" s="9"/>
      <c r="BR36" s="74"/>
      <c r="BS36" s="74"/>
      <c r="BT36" s="74"/>
      <c r="BU36" s="74"/>
      <c r="BV36" s="74"/>
      <c r="BW36" s="74"/>
      <c r="BX36" s="74"/>
      <c r="BY36" s="74"/>
      <c r="BZ36" s="74"/>
      <c r="CA36" s="70"/>
      <c r="CC36" s="9"/>
      <c r="CD36" s="74"/>
      <c r="CE36" s="74"/>
      <c r="CF36" s="74"/>
      <c r="CG36" s="74"/>
      <c r="CH36" s="74"/>
      <c r="CI36" s="74"/>
      <c r="CJ36" s="74"/>
      <c r="CK36" s="74"/>
      <c r="CL36" s="74"/>
      <c r="CM36" s="70"/>
      <c r="CO36" s="9"/>
      <c r="CP36" s="74"/>
      <c r="CQ36" s="74"/>
      <c r="CR36" s="74"/>
      <c r="CS36" s="74"/>
      <c r="CT36" s="74"/>
      <c r="CU36" s="74"/>
      <c r="CV36" s="74"/>
      <c r="CW36" s="74"/>
      <c r="CX36" s="74"/>
      <c r="CY36" s="70"/>
    </row>
    <row r="37" spans="1:103" x14ac:dyDescent="0.3">
      <c r="A37" s="11"/>
      <c r="F37" s="11"/>
      <c r="G37" s="26"/>
      <c r="I37" s="11"/>
      <c r="J37" s="11"/>
      <c r="K37" s="11"/>
      <c r="V37" s="74"/>
      <c r="W37" s="17"/>
      <c r="Y37" s="8">
        <v>8.3000000000000007</v>
      </c>
      <c r="Z37" s="75">
        <f t="shared" si="0"/>
        <v>24.012029304618679</v>
      </c>
      <c r="AA37" s="21"/>
      <c r="AB37" s="7"/>
      <c r="AC37" s="2">
        <v>40</v>
      </c>
      <c r="AD37" s="2">
        <v>6.42</v>
      </c>
      <c r="AE37" s="2">
        <f t="shared" si="2"/>
        <v>1.605</v>
      </c>
      <c r="AF37" s="2">
        <f t="shared" si="3"/>
        <v>40</v>
      </c>
      <c r="AJ37" s="24"/>
      <c r="AK37" s="24"/>
      <c r="AP37" s="81"/>
      <c r="AQ37" s="9"/>
      <c r="AT37" s="74"/>
      <c r="AU37" s="74"/>
      <c r="AV37" s="74"/>
      <c r="AW37" s="74"/>
      <c r="AX37" s="74"/>
      <c r="AY37" s="74"/>
      <c r="AZ37" s="74"/>
      <c r="BA37" s="74"/>
      <c r="BB37" s="74"/>
      <c r="BC37" s="70"/>
      <c r="BE37" s="9"/>
      <c r="BF37" s="74"/>
      <c r="BG37" s="74"/>
      <c r="BH37" s="74"/>
      <c r="BI37" s="74"/>
      <c r="BJ37" s="74"/>
      <c r="BK37" s="74"/>
      <c r="BL37" s="74"/>
      <c r="BM37" s="74"/>
      <c r="BN37" s="74"/>
      <c r="BO37" s="70"/>
      <c r="BQ37" s="9"/>
      <c r="BR37" s="74"/>
      <c r="BS37" s="74"/>
      <c r="BT37" s="74"/>
      <c r="BU37" s="74"/>
      <c r="BV37" s="74"/>
      <c r="BW37" s="74"/>
      <c r="BX37" s="74"/>
      <c r="BY37" s="74"/>
      <c r="BZ37" s="74"/>
      <c r="CA37" s="70"/>
      <c r="CC37" s="9"/>
      <c r="CD37" s="74"/>
      <c r="CE37" s="74"/>
      <c r="CF37" s="74"/>
      <c r="CG37" s="74"/>
      <c r="CH37" s="74"/>
      <c r="CI37" s="74"/>
      <c r="CJ37" s="74"/>
      <c r="CK37" s="74"/>
      <c r="CL37" s="74"/>
      <c r="CM37" s="70"/>
      <c r="CO37" s="9"/>
      <c r="CP37" s="74"/>
      <c r="CQ37" s="74"/>
      <c r="CR37" s="74"/>
      <c r="CS37" s="74"/>
      <c r="CT37" s="74"/>
      <c r="CU37" s="74"/>
      <c r="CV37" s="74"/>
      <c r="CW37" s="74"/>
      <c r="CX37" s="74"/>
      <c r="CY37" s="70"/>
    </row>
    <row r="38" spans="1:103" x14ac:dyDescent="0.3">
      <c r="A38" s="11"/>
      <c r="G38" s="11"/>
      <c r="I38" s="11"/>
      <c r="J38" s="11"/>
      <c r="K38" s="11"/>
      <c r="V38" s="74"/>
      <c r="W38" s="17"/>
      <c r="Y38" s="8">
        <v>9</v>
      </c>
      <c r="Z38" s="75">
        <f t="shared" si="0"/>
        <v>24.001920438957477</v>
      </c>
      <c r="AA38" s="21"/>
      <c r="AB38" s="7"/>
      <c r="AC38" s="2">
        <v>70</v>
      </c>
      <c r="AD38" s="2">
        <v>6.63</v>
      </c>
      <c r="AE38" s="2">
        <f t="shared" si="2"/>
        <v>1.6575</v>
      </c>
      <c r="AF38" s="2">
        <f t="shared" si="3"/>
        <v>70</v>
      </c>
      <c r="AL38" s="9"/>
      <c r="AP38" s="81"/>
      <c r="AQ38" s="9"/>
      <c r="AT38" s="74"/>
      <c r="AU38" s="74"/>
      <c r="AV38" s="74"/>
      <c r="AW38" s="74"/>
      <c r="AX38" s="74"/>
      <c r="AY38" s="74"/>
      <c r="AZ38" s="74"/>
      <c r="BA38" s="74"/>
      <c r="BB38" s="74"/>
      <c r="BC38" s="70"/>
      <c r="BE38" s="9"/>
      <c r="BF38" s="74"/>
      <c r="BG38" s="74"/>
      <c r="BH38" s="74"/>
      <c r="BI38" s="74"/>
      <c r="BJ38" s="74"/>
      <c r="BK38" s="74"/>
      <c r="BL38" s="74"/>
      <c r="BM38" s="74"/>
      <c r="BN38" s="74"/>
      <c r="BO38" s="70"/>
      <c r="BQ38" s="9"/>
      <c r="BR38" s="74"/>
      <c r="BS38" s="74"/>
      <c r="BT38" s="74"/>
      <c r="BU38" s="74"/>
      <c r="BV38" s="74"/>
      <c r="BW38" s="74"/>
      <c r="BX38" s="74"/>
      <c r="BY38" s="74"/>
      <c r="BZ38" s="74"/>
      <c r="CA38" s="70"/>
      <c r="CC38" s="9"/>
      <c r="CD38" s="74"/>
      <c r="CE38" s="74"/>
      <c r="CF38" s="74"/>
      <c r="CG38" s="74"/>
      <c r="CH38" s="74"/>
      <c r="CI38" s="74"/>
      <c r="CJ38" s="74"/>
      <c r="CK38" s="74"/>
      <c r="CL38" s="74"/>
      <c r="CM38" s="70"/>
      <c r="CO38" s="9"/>
      <c r="CP38" s="74"/>
      <c r="CQ38" s="74"/>
      <c r="CR38" s="74"/>
      <c r="CS38" s="74"/>
      <c r="CT38" s="74"/>
      <c r="CU38" s="74"/>
      <c r="CV38" s="74"/>
      <c r="CW38" s="74"/>
      <c r="CX38" s="74"/>
      <c r="CY38" s="70"/>
    </row>
    <row r="39" spans="1:103" x14ac:dyDescent="0.3">
      <c r="A39" s="11"/>
      <c r="H39" s="26"/>
      <c r="I39" s="26"/>
      <c r="J39" s="26"/>
      <c r="K39" s="11"/>
      <c r="V39" s="74"/>
      <c r="W39" s="17"/>
      <c r="X39" s="97">
        <f>Y39-Y33</f>
        <v>3.6999999999999993</v>
      </c>
      <c r="Y39" s="8">
        <v>9.6999999999999993</v>
      </c>
      <c r="Z39" s="75">
        <f t="shared" si="0"/>
        <v>24.000041416805363</v>
      </c>
      <c r="AA39" s="21"/>
      <c r="AB39" s="29"/>
      <c r="AC39" s="2">
        <v>100</v>
      </c>
      <c r="AD39" s="2">
        <v>6.72</v>
      </c>
      <c r="AE39" s="2">
        <f t="shared" si="2"/>
        <v>1.68</v>
      </c>
      <c r="AF39" s="2">
        <f t="shared" si="3"/>
        <v>100</v>
      </c>
      <c r="AL39" s="7"/>
      <c r="AP39" s="81"/>
      <c r="AQ39" s="9"/>
      <c r="AT39" s="74"/>
      <c r="AU39" s="74"/>
      <c r="AV39" s="74"/>
      <c r="AW39" s="74"/>
      <c r="AX39" s="74"/>
      <c r="AY39" s="74"/>
      <c r="AZ39" s="74"/>
      <c r="BA39" s="74"/>
      <c r="BB39" s="74"/>
      <c r="BC39" s="70"/>
      <c r="BE39" s="9"/>
      <c r="BF39" s="74"/>
      <c r="BG39" s="74"/>
      <c r="BH39" s="74"/>
      <c r="BI39" s="74"/>
      <c r="BJ39" s="74"/>
      <c r="BK39" s="74"/>
      <c r="BL39" s="74"/>
      <c r="BM39" s="74"/>
      <c r="BN39" s="74"/>
      <c r="BO39" s="70"/>
      <c r="BQ39" s="9"/>
      <c r="BR39" s="74"/>
      <c r="BS39" s="74"/>
      <c r="BT39" s="74"/>
      <c r="BU39" s="74"/>
      <c r="BV39" s="74"/>
      <c r="BW39" s="74"/>
      <c r="BX39" s="74"/>
      <c r="BY39" s="74"/>
      <c r="BZ39" s="74"/>
      <c r="CA39" s="70"/>
      <c r="CC39" s="9"/>
      <c r="CD39" s="74"/>
      <c r="CE39" s="74"/>
      <c r="CF39" s="74"/>
      <c r="CG39" s="74"/>
      <c r="CH39" s="74"/>
      <c r="CI39" s="74"/>
      <c r="CJ39" s="74"/>
      <c r="CK39" s="74"/>
      <c r="CL39" s="74"/>
      <c r="CM39" s="70"/>
      <c r="CO39" s="9"/>
      <c r="CP39" s="74"/>
      <c r="CQ39" s="74"/>
      <c r="CR39" s="74"/>
      <c r="CS39" s="74"/>
      <c r="CT39" s="74"/>
      <c r="CU39" s="74"/>
      <c r="CV39" s="74"/>
      <c r="CW39" s="74"/>
      <c r="CX39" s="74"/>
      <c r="CY39" s="70"/>
    </row>
    <row r="40" spans="1:103" x14ac:dyDescent="0.3">
      <c r="A40" s="11"/>
      <c r="V40" s="74"/>
      <c r="W40" s="17"/>
      <c r="Y40" s="8">
        <v>10.4</v>
      </c>
      <c r="Z40" s="75">
        <f t="shared" si="0"/>
        <v>23.999920345926263</v>
      </c>
      <c r="AA40" s="21"/>
      <c r="AB40" s="9"/>
      <c r="AC40" s="2">
        <v>200</v>
      </c>
      <c r="AD40" s="2">
        <v>6.85</v>
      </c>
      <c r="AE40" s="2">
        <f t="shared" si="2"/>
        <v>1.7124999999999999</v>
      </c>
      <c r="AF40" s="2">
        <f t="shared" si="3"/>
        <v>200</v>
      </c>
      <c r="AG40" s="27"/>
      <c r="AJ40" s="27"/>
      <c r="AK40" s="21"/>
      <c r="AL40" s="7"/>
      <c r="AP40" s="81"/>
      <c r="AQ40" s="9"/>
      <c r="AT40" s="74"/>
      <c r="AU40" s="74"/>
      <c r="AV40" s="74"/>
      <c r="AW40" s="74"/>
      <c r="AX40" s="74"/>
      <c r="AY40" s="74"/>
      <c r="AZ40" s="74"/>
      <c r="BA40" s="74"/>
      <c r="BB40" s="74"/>
      <c r="BC40" s="70"/>
      <c r="BE40" s="9"/>
      <c r="BF40" s="74"/>
      <c r="BG40" s="74"/>
      <c r="BH40" s="74"/>
      <c r="BI40" s="74"/>
      <c r="BJ40" s="74"/>
      <c r="BK40" s="74"/>
      <c r="BL40" s="74"/>
      <c r="BM40" s="74"/>
      <c r="BN40" s="74"/>
      <c r="BO40" s="70"/>
      <c r="BQ40" s="9"/>
      <c r="BR40" s="74"/>
      <c r="BS40" s="74"/>
      <c r="BT40" s="74"/>
      <c r="BU40" s="74"/>
      <c r="BV40" s="74"/>
      <c r="BW40" s="74"/>
      <c r="BX40" s="74"/>
      <c r="BY40" s="74"/>
      <c r="BZ40" s="74"/>
      <c r="CA40" s="70"/>
      <c r="CC40" s="9"/>
      <c r="CD40" s="74"/>
      <c r="CE40" s="74"/>
      <c r="CF40" s="74"/>
      <c r="CG40" s="74"/>
      <c r="CH40" s="74"/>
      <c r="CI40" s="74"/>
      <c r="CJ40" s="74"/>
      <c r="CK40" s="74"/>
      <c r="CL40" s="74"/>
      <c r="CM40" s="70"/>
      <c r="CO40" s="9"/>
      <c r="CP40" s="74"/>
      <c r="CQ40" s="74"/>
      <c r="CR40" s="74"/>
      <c r="CS40" s="74"/>
      <c r="CT40" s="74"/>
      <c r="CU40" s="74"/>
      <c r="CV40" s="74"/>
      <c r="CW40" s="74"/>
      <c r="CX40" s="74"/>
      <c r="CY40" s="70"/>
    </row>
    <row r="41" spans="1:103" x14ac:dyDescent="0.3">
      <c r="A41" s="11"/>
      <c r="B41" s="11"/>
      <c r="C41" s="11"/>
      <c r="D41" s="11"/>
      <c r="E41" s="11"/>
      <c r="F41" s="11"/>
      <c r="G41" s="11"/>
      <c r="V41" s="74"/>
      <c r="W41" s="17"/>
      <c r="Y41" s="8">
        <v>11.1</v>
      </c>
      <c r="Z41" s="75">
        <f t="shared" si="0"/>
        <v>23.998637497980084</v>
      </c>
      <c r="AA41" s="21"/>
      <c r="AB41" s="9"/>
      <c r="AC41" s="2">
        <v>500</v>
      </c>
      <c r="AD41" s="2">
        <v>6.96</v>
      </c>
      <c r="AE41" s="2">
        <f t="shared" si="2"/>
        <v>1.74</v>
      </c>
      <c r="AF41" s="2">
        <f t="shared" si="3"/>
        <v>500</v>
      </c>
      <c r="AG41" s="27"/>
      <c r="AJ41" s="28"/>
      <c r="AK41" s="21"/>
      <c r="AL41" s="29"/>
      <c r="AP41" s="81"/>
      <c r="AQ41" s="9"/>
      <c r="AT41" s="74"/>
      <c r="AU41" s="74"/>
      <c r="AV41" s="74"/>
      <c r="AW41" s="74"/>
      <c r="AX41" s="74"/>
      <c r="AY41" s="74"/>
      <c r="AZ41" s="74"/>
      <c r="BA41" s="74"/>
      <c r="BB41" s="74"/>
      <c r="BC41" s="70"/>
      <c r="BE41" s="9"/>
      <c r="BF41" s="74"/>
      <c r="BG41" s="74"/>
      <c r="BH41" s="74"/>
      <c r="BI41" s="74"/>
      <c r="BJ41" s="74"/>
      <c r="BK41" s="74"/>
      <c r="BL41" s="74"/>
      <c r="BM41" s="74"/>
      <c r="BN41" s="74"/>
      <c r="BO41" s="70"/>
      <c r="BQ41" s="9"/>
      <c r="BR41" s="74"/>
      <c r="BS41" s="74"/>
      <c r="BT41" s="74"/>
      <c r="BU41" s="74"/>
      <c r="BV41" s="74"/>
      <c r="BW41" s="74"/>
      <c r="BX41" s="74"/>
      <c r="BY41" s="74"/>
      <c r="BZ41" s="74"/>
      <c r="CA41" s="70"/>
      <c r="CC41" s="9"/>
      <c r="CD41" s="74"/>
      <c r="CE41" s="74"/>
      <c r="CF41" s="74"/>
      <c r="CG41" s="74"/>
      <c r="CH41" s="74"/>
      <c r="CI41" s="74"/>
      <c r="CJ41" s="74"/>
      <c r="CK41" s="74"/>
      <c r="CL41" s="74"/>
      <c r="CM41" s="70"/>
      <c r="CO41" s="9"/>
      <c r="CP41" s="74"/>
      <c r="CQ41" s="74"/>
      <c r="CR41" s="74"/>
      <c r="CS41" s="74"/>
      <c r="CT41" s="74"/>
      <c r="CU41" s="74"/>
      <c r="CV41" s="74"/>
      <c r="CW41" s="74"/>
      <c r="CX41" s="74"/>
      <c r="CY41" s="70"/>
    </row>
    <row r="42" spans="1:103" x14ac:dyDescent="0.3">
      <c r="A42" s="11"/>
      <c r="B42" s="11"/>
      <c r="C42" s="11"/>
      <c r="D42" s="11"/>
      <c r="E42" s="11"/>
      <c r="F42" s="11"/>
      <c r="G42" s="11"/>
      <c r="K42" s="11"/>
      <c r="V42" s="74"/>
      <c r="W42" s="17"/>
      <c r="Y42" s="8">
        <v>11.8</v>
      </c>
      <c r="Z42" s="75">
        <f t="shared" si="0"/>
        <v>23.995030650650747</v>
      </c>
      <c r="AA42" s="21"/>
      <c r="AB42" s="7"/>
      <c r="AC42" s="17"/>
      <c r="AD42" s="74"/>
      <c r="AE42" s="17"/>
      <c r="AF42" s="27"/>
      <c r="AG42" s="28"/>
      <c r="AJ42" s="28"/>
      <c r="AK42" s="21"/>
      <c r="AL42" s="9"/>
      <c r="AP42" s="81"/>
      <c r="AQ42" s="9"/>
      <c r="AT42" s="74"/>
      <c r="AU42" s="74"/>
      <c r="AV42" s="74"/>
      <c r="AW42" s="74"/>
      <c r="AX42" s="74"/>
      <c r="AY42" s="74"/>
      <c r="AZ42" s="74"/>
      <c r="BA42" s="74"/>
      <c r="BB42" s="74"/>
      <c r="BC42" s="70"/>
      <c r="BE42" s="9"/>
      <c r="BF42" s="74"/>
      <c r="BG42" s="74"/>
      <c r="BH42" s="74"/>
      <c r="BI42" s="74"/>
      <c r="BJ42" s="74"/>
      <c r="BK42" s="74"/>
      <c r="BL42" s="74"/>
      <c r="BM42" s="74"/>
      <c r="BN42" s="74"/>
      <c r="BO42" s="70"/>
      <c r="BQ42" s="9"/>
      <c r="BR42" s="74"/>
      <c r="BS42" s="74"/>
      <c r="BT42" s="74"/>
      <c r="BU42" s="74"/>
      <c r="BV42" s="74"/>
      <c r="BW42" s="74"/>
      <c r="BX42" s="74"/>
      <c r="BY42" s="74"/>
      <c r="BZ42" s="74"/>
      <c r="CA42" s="70"/>
      <c r="CC42" s="9"/>
      <c r="CD42" s="74"/>
      <c r="CE42" s="74"/>
      <c r="CF42" s="74"/>
      <c r="CG42" s="74"/>
      <c r="CH42" s="74"/>
      <c r="CI42" s="74"/>
      <c r="CJ42" s="74"/>
      <c r="CK42" s="74"/>
      <c r="CL42" s="74"/>
      <c r="CM42" s="70"/>
      <c r="CO42" s="9"/>
      <c r="CP42" s="74"/>
      <c r="CQ42" s="74"/>
      <c r="CR42" s="74"/>
      <c r="CS42" s="74"/>
      <c r="CT42" s="74"/>
      <c r="CU42" s="74"/>
      <c r="CV42" s="74"/>
      <c r="CW42" s="74"/>
      <c r="CX42" s="74"/>
      <c r="CY42" s="70"/>
    </row>
    <row r="43" spans="1:103" x14ac:dyDescent="0.3">
      <c r="A43" s="11"/>
      <c r="E43" s="11"/>
      <c r="H43" s="91"/>
      <c r="J43" s="11"/>
      <c r="K43" s="11"/>
      <c r="V43" s="74"/>
      <c r="W43" s="17"/>
      <c r="Y43" s="8">
        <v>12.5</v>
      </c>
      <c r="Z43" s="75">
        <f t="shared" si="0"/>
        <v>23.988800000000001</v>
      </c>
      <c r="AA43" s="21"/>
      <c r="AB43" s="7"/>
      <c r="AC43" s="17"/>
      <c r="AD43" s="74"/>
      <c r="AE43" s="17"/>
      <c r="AF43" s="27"/>
      <c r="AG43" s="28"/>
      <c r="AJ43" s="27"/>
      <c r="AK43" s="21"/>
      <c r="AL43" s="9"/>
      <c r="AP43" s="81"/>
      <c r="AQ43" s="9"/>
      <c r="AT43" s="74"/>
      <c r="AU43" s="74"/>
      <c r="AV43" s="74"/>
      <c r="AW43" s="74"/>
      <c r="AX43" s="74"/>
      <c r="AY43" s="74"/>
      <c r="AZ43" s="74"/>
      <c r="BA43" s="74"/>
      <c r="BB43" s="74"/>
      <c r="BC43" s="70"/>
      <c r="BE43" s="9"/>
      <c r="BF43" s="74"/>
      <c r="BG43" s="74"/>
      <c r="BH43" s="74"/>
      <c r="BI43" s="74"/>
      <c r="BJ43" s="74"/>
      <c r="BK43" s="74"/>
      <c r="BL43" s="74"/>
      <c r="BM43" s="74"/>
      <c r="BN43" s="74"/>
      <c r="BO43" s="70"/>
      <c r="BQ43" s="9"/>
      <c r="BR43" s="74"/>
      <c r="BS43" s="74"/>
      <c r="BT43" s="74"/>
      <c r="BU43" s="74"/>
      <c r="BV43" s="74"/>
      <c r="BW43" s="74"/>
      <c r="BX43" s="74"/>
      <c r="BY43" s="74"/>
      <c r="BZ43" s="74"/>
      <c r="CA43" s="70"/>
      <c r="CC43" s="9"/>
      <c r="CD43" s="74"/>
      <c r="CE43" s="74"/>
      <c r="CF43" s="74"/>
      <c r="CG43" s="74"/>
      <c r="CH43" s="74"/>
      <c r="CI43" s="74"/>
      <c r="CJ43" s="74"/>
      <c r="CK43" s="74"/>
      <c r="CL43" s="74"/>
      <c r="CM43" s="70"/>
      <c r="CO43" s="9"/>
      <c r="CP43" s="74"/>
      <c r="CQ43" s="74"/>
      <c r="CR43" s="74"/>
      <c r="CS43" s="74"/>
      <c r="CT43" s="74"/>
      <c r="CU43" s="74"/>
      <c r="CV43" s="74"/>
      <c r="CW43" s="74"/>
      <c r="CX43" s="74"/>
      <c r="CY43" s="70"/>
    </row>
    <row r="44" spans="1:103" x14ac:dyDescent="0.3">
      <c r="A44" s="11"/>
      <c r="V44" s="74"/>
      <c r="W44" s="17"/>
      <c r="X44" s="74">
        <f>Y44-Y39</f>
        <v>3.5</v>
      </c>
      <c r="Y44" s="8">
        <v>13.2</v>
      </c>
      <c r="Z44" s="75">
        <f t="shared" si="0"/>
        <v>23.980053983359767</v>
      </c>
      <c r="AB44" s="7"/>
      <c r="AE44" s="17"/>
      <c r="AF44" s="74"/>
      <c r="AG44" s="17"/>
      <c r="AI44" s="28"/>
      <c r="AJ44" s="28"/>
      <c r="AK44" s="21"/>
      <c r="AL44" s="7"/>
      <c r="AP44" s="81"/>
      <c r="AQ44" s="9"/>
      <c r="AT44" s="74"/>
      <c r="AU44" s="74"/>
      <c r="AV44" s="74"/>
      <c r="AW44" s="74"/>
      <c r="AX44" s="74"/>
      <c r="AY44" s="74"/>
      <c r="AZ44" s="74"/>
      <c r="BA44" s="74"/>
      <c r="BB44" s="74"/>
      <c r="BC44" s="70"/>
      <c r="BE44" s="9"/>
      <c r="BF44" s="74"/>
      <c r="BG44" s="74"/>
      <c r="BH44" s="74"/>
      <c r="BI44" s="74"/>
      <c r="BJ44" s="74"/>
      <c r="BK44" s="74"/>
      <c r="BL44" s="74"/>
      <c r="BM44" s="74"/>
      <c r="BN44" s="74"/>
      <c r="BO44" s="70"/>
      <c r="BQ44" s="9"/>
      <c r="BR44" s="74"/>
      <c r="BS44" s="74"/>
      <c r="BT44" s="74"/>
      <c r="BU44" s="74"/>
      <c r="BV44" s="74"/>
      <c r="BW44" s="74"/>
      <c r="BX44" s="74"/>
      <c r="BY44" s="74"/>
      <c r="BZ44" s="74"/>
      <c r="CA44" s="70"/>
      <c r="CC44" s="9"/>
      <c r="CD44" s="74"/>
      <c r="CE44" s="74"/>
      <c r="CF44" s="74"/>
      <c r="CG44" s="74"/>
      <c r="CH44" s="74"/>
      <c r="CI44" s="74"/>
      <c r="CJ44" s="74"/>
      <c r="CK44" s="74"/>
      <c r="CL44" s="74"/>
      <c r="CM44" s="70"/>
      <c r="CO44" s="9"/>
      <c r="CP44" s="74"/>
      <c r="CQ44" s="74"/>
      <c r="CR44" s="74"/>
      <c r="CS44" s="74"/>
      <c r="CT44" s="74"/>
      <c r="CU44" s="74"/>
      <c r="CV44" s="74"/>
      <c r="CW44" s="74"/>
      <c r="CX44" s="74"/>
      <c r="CY44" s="70"/>
    </row>
    <row r="45" spans="1:103" ht="15" x14ac:dyDescent="0.35">
      <c r="A45" s="11"/>
      <c r="H45" s="34" t="s">
        <v>61</v>
      </c>
      <c r="I45" s="107">
        <f>AJ30</f>
        <v>1.47</v>
      </c>
      <c r="V45" s="74"/>
      <c r="W45" s="17"/>
      <c r="Y45" s="8">
        <v>13.9</v>
      </c>
      <c r="Z45" s="75">
        <f t="shared" si="0"/>
        <v>23.969077296518979</v>
      </c>
      <c r="AB45" s="7"/>
      <c r="AE45" s="17"/>
      <c r="AF45" s="74"/>
      <c r="AG45" s="17"/>
      <c r="AH45" s="8"/>
      <c r="AI45" s="21"/>
      <c r="AJ45" s="21"/>
      <c r="AK45" s="21"/>
      <c r="AL45" s="7"/>
      <c r="AP45" s="81"/>
      <c r="AQ45" s="9"/>
      <c r="AT45" s="74"/>
      <c r="AU45" s="74"/>
      <c r="AV45" s="74"/>
      <c r="AW45" s="74"/>
      <c r="AX45" s="74"/>
      <c r="AY45" s="74"/>
      <c r="AZ45" s="74"/>
      <c r="BA45" s="74"/>
      <c r="BB45" s="74"/>
      <c r="BC45" s="70"/>
      <c r="BE45" s="9"/>
      <c r="BF45" s="74"/>
      <c r="BG45" s="74"/>
      <c r="BH45" s="74"/>
      <c r="BI45" s="74"/>
      <c r="BJ45" s="74"/>
      <c r="BK45" s="74"/>
      <c r="BL45" s="74"/>
      <c r="BM45" s="74"/>
      <c r="BN45" s="74"/>
      <c r="BO45" s="70"/>
      <c r="BQ45" s="9"/>
      <c r="BR45" s="74"/>
      <c r="BS45" s="74"/>
      <c r="BT45" s="74"/>
      <c r="BU45" s="74"/>
      <c r="BV45" s="74"/>
      <c r="BW45" s="74"/>
      <c r="BX45" s="74"/>
      <c r="BY45" s="74"/>
      <c r="BZ45" s="74"/>
      <c r="CA45" s="70"/>
      <c r="CC45" s="9"/>
      <c r="CD45" s="74"/>
      <c r="CE45" s="74"/>
      <c r="CF45" s="74"/>
      <c r="CG45" s="74"/>
      <c r="CH45" s="74"/>
      <c r="CI45" s="74"/>
      <c r="CJ45" s="74"/>
      <c r="CK45" s="74"/>
      <c r="CL45" s="74"/>
      <c r="CM45" s="70"/>
      <c r="CO45" s="9"/>
      <c r="CP45" s="74"/>
      <c r="CQ45" s="74"/>
      <c r="CR45" s="74"/>
      <c r="CS45" s="74"/>
      <c r="CT45" s="74"/>
      <c r="CU45" s="74"/>
      <c r="CV45" s="74"/>
      <c r="CW45" s="74"/>
      <c r="CX45" s="74"/>
      <c r="CY45" s="70"/>
    </row>
    <row r="46" spans="1:103" x14ac:dyDescent="0.3">
      <c r="A46" s="11"/>
      <c r="G46" s="11"/>
      <c r="H46" s="11"/>
      <c r="I46" s="11"/>
      <c r="J46" s="11"/>
      <c r="K46" s="11"/>
      <c r="V46" s="74"/>
      <c r="W46" s="17"/>
      <c r="Y46" s="8">
        <v>14.6</v>
      </c>
      <c r="Z46" s="75">
        <f t="shared" si="0"/>
        <v>23.956213224614864</v>
      </c>
      <c r="AB46" s="7"/>
      <c r="AE46" s="17"/>
      <c r="AF46" s="74"/>
      <c r="AG46" s="17"/>
      <c r="AH46" s="8"/>
      <c r="AI46" s="21"/>
      <c r="AJ46" s="4"/>
      <c r="AK46" s="21"/>
      <c r="AL46" s="7"/>
      <c r="AP46" s="81"/>
      <c r="AQ46" s="9"/>
      <c r="AT46" s="74"/>
      <c r="AU46" s="74"/>
      <c r="AV46" s="74"/>
      <c r="AW46" s="74"/>
      <c r="AX46" s="74"/>
      <c r="AY46" s="74"/>
      <c r="AZ46" s="74"/>
      <c r="BA46" s="74"/>
      <c r="BB46" s="74"/>
      <c r="BC46" s="70"/>
      <c r="BE46" s="9"/>
      <c r="BF46" s="74"/>
      <c r="BG46" s="74"/>
      <c r="BH46" s="74"/>
      <c r="BI46" s="74"/>
      <c r="BJ46" s="74"/>
      <c r="BK46" s="74"/>
      <c r="BL46" s="74"/>
      <c r="BM46" s="74"/>
      <c r="BN46" s="74"/>
      <c r="BO46" s="70"/>
      <c r="BQ46" s="9"/>
      <c r="BR46" s="74"/>
      <c r="BS46" s="74"/>
      <c r="BT46" s="74"/>
      <c r="BU46" s="74"/>
      <c r="BV46" s="74"/>
      <c r="BW46" s="74"/>
      <c r="BX46" s="74"/>
      <c r="BY46" s="74"/>
      <c r="BZ46" s="74"/>
      <c r="CA46" s="70"/>
      <c r="CC46" s="9"/>
      <c r="CD46" s="74"/>
      <c r="CE46" s="74"/>
      <c r="CF46" s="74"/>
      <c r="CG46" s="74"/>
      <c r="CH46" s="74"/>
      <c r="CI46" s="74"/>
      <c r="CJ46" s="74"/>
      <c r="CK46" s="74"/>
      <c r="CL46" s="74"/>
      <c r="CM46" s="70"/>
      <c r="CO46" s="9"/>
      <c r="CP46" s="74"/>
      <c r="CQ46" s="74"/>
      <c r="CR46" s="74"/>
      <c r="CS46" s="74"/>
      <c r="CT46" s="74"/>
      <c r="CU46" s="74"/>
      <c r="CV46" s="74"/>
      <c r="CW46" s="74"/>
      <c r="CX46" s="74"/>
      <c r="CY46" s="70"/>
    </row>
    <row r="47" spans="1:103" x14ac:dyDescent="0.3">
      <c r="H47" s="34" t="s">
        <v>63</v>
      </c>
      <c r="I47" s="71" t="str">
        <f>[1]!xln(I48)</f>
        <v>1.47 × 25.4</v>
      </c>
      <c r="V47" s="74"/>
      <c r="W47" s="17"/>
      <c r="Y47" s="8">
        <v>15.3</v>
      </c>
      <c r="Z47" s="75">
        <f t="shared" si="0"/>
        <v>23.94180557893911</v>
      </c>
      <c r="AB47" s="9"/>
      <c r="AE47" s="17"/>
      <c r="AF47" s="74"/>
      <c r="AG47" s="17"/>
      <c r="AH47" s="30"/>
      <c r="AI47" s="21"/>
      <c r="AJ47" s="4"/>
      <c r="AK47" s="21"/>
      <c r="AL47" s="7"/>
      <c r="AP47" s="81"/>
      <c r="AQ47" s="9"/>
      <c r="AT47" s="74"/>
      <c r="AU47" s="74"/>
      <c r="AV47" s="74"/>
      <c r="AW47" s="74"/>
      <c r="AX47" s="74"/>
      <c r="AY47" s="74"/>
      <c r="AZ47" s="74"/>
      <c r="BA47" s="74"/>
      <c r="BB47" s="74"/>
      <c r="BC47" s="70"/>
      <c r="BE47" s="9"/>
      <c r="BF47" s="74"/>
      <c r="BG47" s="74"/>
      <c r="BH47" s="74"/>
      <c r="BI47" s="74"/>
      <c r="BJ47" s="74"/>
      <c r="BK47" s="74"/>
      <c r="BL47" s="74"/>
      <c r="BM47" s="74"/>
      <c r="BN47" s="74"/>
      <c r="BO47" s="70"/>
      <c r="BQ47" s="9"/>
      <c r="BR47" s="74"/>
      <c r="BS47" s="74"/>
      <c r="BT47" s="74"/>
      <c r="BU47" s="74"/>
      <c r="BV47" s="74"/>
      <c r="BW47" s="74"/>
      <c r="BX47" s="74"/>
      <c r="BY47" s="74"/>
      <c r="BZ47" s="74"/>
      <c r="CA47" s="70"/>
      <c r="CC47" s="9"/>
      <c r="CD47" s="74"/>
      <c r="CE47" s="74"/>
      <c r="CF47" s="74"/>
      <c r="CG47" s="74"/>
      <c r="CH47" s="74"/>
      <c r="CI47" s="74"/>
      <c r="CJ47" s="74"/>
      <c r="CK47" s="74"/>
      <c r="CL47" s="74"/>
      <c r="CM47" s="70"/>
      <c r="CO47" s="9"/>
      <c r="CP47" s="74"/>
      <c r="CQ47" s="74"/>
      <c r="CR47" s="74"/>
      <c r="CS47" s="74"/>
      <c r="CT47" s="74"/>
      <c r="CU47" s="74"/>
      <c r="CV47" s="74"/>
      <c r="CW47" s="74"/>
      <c r="CX47" s="74"/>
      <c r="CY47" s="70"/>
    </row>
    <row r="48" spans="1:103" x14ac:dyDescent="0.3">
      <c r="H48" s="34" t="s">
        <v>63</v>
      </c>
      <c r="I48" s="107">
        <f>I45*I28</f>
        <v>37.337999999999994</v>
      </c>
      <c r="V48" s="74"/>
      <c r="W48" s="17"/>
      <c r="Y48" s="8">
        <v>16</v>
      </c>
      <c r="Z48" s="75">
        <f t="shared" si="0"/>
        <v>23.926171875000001</v>
      </c>
      <c r="AA48" s="4"/>
      <c r="AB48" s="9"/>
      <c r="AE48" s="74"/>
      <c r="AF48" s="74"/>
      <c r="AG48" s="74"/>
      <c r="AH48" s="74"/>
      <c r="AI48" s="74"/>
      <c r="AJ48" s="74"/>
      <c r="AL48" s="96"/>
      <c r="AP48" s="81"/>
      <c r="AQ48" s="9"/>
      <c r="AT48" s="74"/>
      <c r="AU48" s="74"/>
      <c r="AV48" s="74"/>
      <c r="AW48" s="74"/>
      <c r="AX48" s="74"/>
      <c r="AY48" s="74"/>
      <c r="AZ48" s="74"/>
      <c r="BA48" s="74"/>
      <c r="BB48" s="74"/>
      <c r="BC48" s="70"/>
      <c r="BE48" s="9"/>
      <c r="BF48" s="74"/>
      <c r="BG48" s="74"/>
      <c r="BH48" s="74"/>
      <c r="BI48" s="74"/>
      <c r="BJ48" s="74"/>
      <c r="BK48" s="74"/>
      <c r="BL48" s="74"/>
      <c r="BM48" s="74"/>
      <c r="BN48" s="74"/>
      <c r="BO48" s="70"/>
      <c r="BQ48" s="9"/>
      <c r="BR48" s="74"/>
      <c r="BS48" s="74"/>
      <c r="BT48" s="74"/>
      <c r="BU48" s="74"/>
      <c r="BV48" s="74"/>
      <c r="BW48" s="74"/>
      <c r="BX48" s="74"/>
      <c r="BY48" s="74"/>
      <c r="BZ48" s="74"/>
      <c r="CA48" s="70"/>
      <c r="CC48" s="9"/>
      <c r="CD48" s="74"/>
      <c r="CE48" s="74"/>
      <c r="CF48" s="74"/>
      <c r="CG48" s="74"/>
      <c r="CH48" s="74"/>
      <c r="CI48" s="74"/>
      <c r="CJ48" s="74"/>
      <c r="CK48" s="74"/>
      <c r="CL48" s="74"/>
      <c r="CM48" s="70"/>
      <c r="CO48" s="9"/>
      <c r="CP48" s="74"/>
      <c r="CQ48" s="74"/>
      <c r="CR48" s="74"/>
      <c r="CS48" s="74"/>
      <c r="CT48" s="74"/>
      <c r="CU48" s="74"/>
      <c r="CV48" s="74"/>
      <c r="CW48" s="74"/>
      <c r="CX48" s="74"/>
      <c r="CY48" s="70"/>
    </row>
    <row r="49" spans="1:103" x14ac:dyDescent="0.3">
      <c r="V49" s="74"/>
      <c r="W49" s="17"/>
      <c r="Y49" s="8">
        <v>16.7</v>
      </c>
      <c r="Z49" s="75">
        <f t="shared" si="0"/>
        <v>23.909592797623944</v>
      </c>
      <c r="AA49" s="4"/>
      <c r="AB49" s="9"/>
      <c r="AE49" s="74"/>
      <c r="AF49" s="74"/>
      <c r="AG49" s="74"/>
      <c r="AH49" s="74"/>
      <c r="AI49" s="74"/>
      <c r="AJ49" s="74"/>
      <c r="AL49" s="96"/>
      <c r="AP49" s="81"/>
      <c r="AQ49" s="9"/>
      <c r="AT49" s="74"/>
      <c r="AU49" s="74"/>
      <c r="AV49" s="74"/>
      <c r="AW49" s="74"/>
      <c r="AX49" s="74"/>
      <c r="AY49" s="74"/>
      <c r="AZ49" s="74"/>
      <c r="BA49" s="74"/>
      <c r="BB49" s="74"/>
      <c r="BC49" s="70"/>
      <c r="BE49" s="9"/>
      <c r="BF49" s="74"/>
      <c r="BG49" s="74"/>
      <c r="BH49" s="74"/>
      <c r="BI49" s="74"/>
      <c r="BJ49" s="74"/>
      <c r="BK49" s="74"/>
      <c r="BL49" s="74"/>
      <c r="BM49" s="74"/>
      <c r="BN49" s="74"/>
      <c r="BO49" s="70"/>
      <c r="BQ49" s="9"/>
      <c r="BR49" s="74"/>
      <c r="BS49" s="74"/>
      <c r="BT49" s="74"/>
      <c r="BU49" s="74"/>
      <c r="BV49" s="74"/>
      <c r="BW49" s="74"/>
      <c r="BX49" s="74"/>
      <c r="BY49" s="74"/>
      <c r="BZ49" s="74"/>
      <c r="CA49" s="70"/>
      <c r="CC49" s="9"/>
      <c r="CD49" s="74"/>
      <c r="CE49" s="74"/>
      <c r="CF49" s="74"/>
      <c r="CG49" s="74"/>
      <c r="CH49" s="74"/>
      <c r="CI49" s="74"/>
      <c r="CJ49" s="74"/>
      <c r="CK49" s="74"/>
      <c r="CL49" s="74"/>
      <c r="CM49" s="70"/>
      <c r="CO49" s="9"/>
      <c r="CP49" s="74"/>
      <c r="CQ49" s="74"/>
      <c r="CR49" s="74"/>
      <c r="CS49" s="74"/>
      <c r="CT49" s="74"/>
      <c r="CU49" s="74"/>
      <c r="CV49" s="74"/>
      <c r="CW49" s="74"/>
      <c r="CX49" s="74"/>
      <c r="CY49" s="70"/>
    </row>
    <row r="50" spans="1:103" x14ac:dyDescent="0.3">
      <c r="A50" s="11"/>
      <c r="I50" s="11"/>
      <c r="J50" s="11"/>
      <c r="K50" s="11"/>
      <c r="V50" s="74"/>
      <c r="W50" s="17"/>
      <c r="Y50" s="8">
        <v>17.399999999999999</v>
      </c>
      <c r="Z50" s="75">
        <f t="shared" si="0"/>
        <v>23.892309981883152</v>
      </c>
      <c r="AB50" s="31"/>
      <c r="AE50" s="74"/>
      <c r="AF50" s="74"/>
      <c r="AG50" s="74"/>
      <c r="AH50" s="74"/>
      <c r="AI50" s="74"/>
      <c r="AJ50" s="74"/>
      <c r="AL50" s="96"/>
      <c r="AP50" s="81"/>
      <c r="AQ50" s="9"/>
      <c r="AT50" s="74"/>
      <c r="AU50" s="74"/>
      <c r="AV50" s="74"/>
      <c r="AW50" s="74"/>
      <c r="AX50" s="74"/>
      <c r="AY50" s="74"/>
      <c r="AZ50" s="74"/>
      <c r="BA50" s="74"/>
      <c r="BB50" s="74"/>
      <c r="BC50" s="70"/>
      <c r="BE50" s="9"/>
      <c r="BF50" s="74"/>
      <c r="BG50" s="74"/>
      <c r="BH50" s="74"/>
      <c r="BI50" s="74"/>
      <c r="BJ50" s="74"/>
      <c r="BK50" s="74"/>
      <c r="BL50" s="74"/>
      <c r="BM50" s="74"/>
      <c r="BN50" s="74"/>
      <c r="BO50" s="70"/>
      <c r="BQ50" s="9"/>
      <c r="BR50" s="74"/>
      <c r="BS50" s="74"/>
      <c r="BT50" s="74"/>
      <c r="BU50" s="74"/>
      <c r="BV50" s="74"/>
      <c r="BW50" s="74"/>
      <c r="BX50" s="74"/>
      <c r="BY50" s="74"/>
      <c r="BZ50" s="74"/>
      <c r="CA50" s="70"/>
      <c r="CC50" s="9"/>
      <c r="CD50" s="74"/>
      <c r="CE50" s="74"/>
      <c r="CF50" s="74"/>
      <c r="CG50" s="74"/>
      <c r="CH50" s="74"/>
      <c r="CI50" s="74"/>
      <c r="CJ50" s="74"/>
      <c r="CK50" s="74"/>
      <c r="CL50" s="74"/>
      <c r="CM50" s="70"/>
      <c r="CO50" s="9"/>
      <c r="CP50" s="74"/>
      <c r="CQ50" s="74"/>
      <c r="CR50" s="74"/>
      <c r="CS50" s="74"/>
      <c r="CT50" s="74"/>
      <c r="CU50" s="74"/>
      <c r="CV50" s="74"/>
      <c r="CW50" s="74"/>
      <c r="CX50" s="74"/>
      <c r="CY50" s="70"/>
    </row>
    <row r="51" spans="1:103" x14ac:dyDescent="0.3">
      <c r="V51" s="74"/>
      <c r="W51" s="17"/>
      <c r="Y51" s="8">
        <v>18.100000000000001</v>
      </c>
      <c r="Z51" s="75">
        <f t="shared" si="0"/>
        <v>23.874527841941156</v>
      </c>
      <c r="AB51" s="7"/>
      <c r="AE51" s="74"/>
      <c r="AF51" s="74"/>
      <c r="AG51" s="74"/>
      <c r="AH51" s="74"/>
      <c r="AI51" s="74"/>
      <c r="AJ51" s="74"/>
      <c r="AL51" s="96"/>
      <c r="AP51" s="81"/>
      <c r="AQ51" s="9"/>
      <c r="AT51" s="74"/>
      <c r="AU51" s="74"/>
      <c r="AV51" s="74"/>
      <c r="AW51" s="74"/>
      <c r="AX51" s="74"/>
      <c r="AY51" s="74"/>
      <c r="AZ51" s="74"/>
      <c r="BA51" s="74"/>
      <c r="BB51" s="74"/>
      <c r="BC51" s="70"/>
      <c r="BE51" s="9"/>
      <c r="BF51" s="74"/>
      <c r="BG51" s="74"/>
      <c r="BH51" s="74"/>
      <c r="BI51" s="74"/>
      <c r="BJ51" s="74"/>
      <c r="BK51" s="74"/>
      <c r="BL51" s="74"/>
      <c r="BM51" s="74"/>
      <c r="BN51" s="74"/>
      <c r="BO51" s="70"/>
      <c r="BQ51" s="9"/>
      <c r="BR51" s="74"/>
      <c r="BS51" s="74"/>
      <c r="BT51" s="74"/>
      <c r="BU51" s="74"/>
      <c r="BV51" s="74"/>
      <c r="BW51" s="74"/>
      <c r="BX51" s="74"/>
      <c r="BY51" s="74"/>
      <c r="BZ51" s="74"/>
      <c r="CA51" s="70"/>
      <c r="CC51" s="9"/>
      <c r="CD51" s="74"/>
      <c r="CE51" s="74"/>
      <c r="CF51" s="74"/>
      <c r="CG51" s="74"/>
      <c r="CH51" s="74"/>
      <c r="CI51" s="74"/>
      <c r="CJ51" s="74"/>
      <c r="CK51" s="74"/>
      <c r="CL51" s="74"/>
      <c r="CM51" s="70"/>
      <c r="CO51" s="9"/>
      <c r="CP51" s="74"/>
      <c r="CQ51" s="74"/>
      <c r="CR51" s="74"/>
      <c r="CS51" s="74"/>
      <c r="CT51" s="74"/>
      <c r="CU51" s="74"/>
      <c r="CV51" s="74"/>
      <c r="CW51" s="74"/>
      <c r="CX51" s="74"/>
      <c r="CY51" s="70"/>
    </row>
    <row r="52" spans="1:103" x14ac:dyDescent="0.3">
      <c r="A52" s="11"/>
      <c r="V52" s="74"/>
      <c r="W52" s="17"/>
      <c r="Y52" s="8">
        <v>18.8</v>
      </c>
      <c r="Z52" s="75">
        <f t="shared" si="0"/>
        <v>23.856417171532321</v>
      </c>
      <c r="AB52" s="7"/>
      <c r="AF52" s="74"/>
      <c r="AG52" s="74"/>
      <c r="AH52" s="74"/>
      <c r="AI52" s="74"/>
      <c r="AJ52" s="74"/>
      <c r="AK52" s="74"/>
      <c r="AL52" s="74"/>
      <c r="AM52" s="74"/>
      <c r="AO52" s="96"/>
      <c r="AP52" s="81"/>
      <c r="AQ52" s="9"/>
      <c r="AT52" s="74"/>
      <c r="AU52" s="74"/>
      <c r="AV52" s="74"/>
      <c r="AW52" s="74"/>
      <c r="AX52" s="74"/>
      <c r="AY52" s="74"/>
      <c r="AZ52" s="74"/>
      <c r="BA52" s="74"/>
      <c r="BB52" s="74"/>
      <c r="BC52" s="70"/>
      <c r="BE52" s="9"/>
      <c r="BF52" s="74"/>
      <c r="BG52" s="74"/>
      <c r="BH52" s="74"/>
      <c r="BI52" s="74"/>
      <c r="BJ52" s="74"/>
      <c r="BK52" s="74"/>
      <c r="BL52" s="74"/>
      <c r="BM52" s="74"/>
      <c r="BN52" s="74"/>
      <c r="BO52" s="70"/>
      <c r="BQ52" s="9"/>
      <c r="BR52" s="74"/>
      <c r="BS52" s="74"/>
      <c r="BT52" s="74"/>
      <c r="BU52" s="74"/>
      <c r="BV52" s="74"/>
      <c r="BW52" s="74"/>
      <c r="BX52" s="74"/>
      <c r="BY52" s="74"/>
      <c r="BZ52" s="74"/>
      <c r="CA52" s="70"/>
      <c r="CC52" s="9"/>
      <c r="CD52" s="74"/>
      <c r="CE52" s="74"/>
      <c r="CF52" s="74"/>
      <c r="CG52" s="74"/>
      <c r="CH52" s="74"/>
      <c r="CI52" s="74"/>
      <c r="CJ52" s="74"/>
      <c r="CK52" s="74"/>
      <c r="CL52" s="74"/>
      <c r="CM52" s="70"/>
      <c r="CO52" s="9"/>
      <c r="CP52" s="74"/>
      <c r="CQ52" s="74"/>
      <c r="CR52" s="74"/>
      <c r="CS52" s="74"/>
      <c r="CT52" s="74"/>
      <c r="CU52" s="74"/>
      <c r="CV52" s="74"/>
      <c r="CW52" s="74"/>
      <c r="CX52" s="74"/>
      <c r="CY52" s="70"/>
    </row>
    <row r="53" spans="1:103" ht="15" x14ac:dyDescent="0.35">
      <c r="B53" s="14" t="s">
        <v>58</v>
      </c>
      <c r="C53" s="71" t="str">
        <f ca="1">[1]!xlv(C55)</f>
        <v>k × (π²) × E × ((t / b)²) / (12 × (1 - νₑ²))</v>
      </c>
      <c r="J53" s="71"/>
      <c r="K53" s="71"/>
      <c r="V53" s="74"/>
      <c r="W53" s="17"/>
      <c r="Y53" s="8">
        <v>19.5</v>
      </c>
      <c r="Z53" s="75">
        <f t="shared" si="0"/>
        <v>23.838119320959557</v>
      </c>
      <c r="AF53" s="74"/>
      <c r="AG53" s="74"/>
      <c r="AH53" s="74"/>
      <c r="AI53" s="74"/>
      <c r="AJ53" s="74"/>
      <c r="AK53" s="74"/>
      <c r="AL53" s="74"/>
      <c r="AM53" s="74"/>
      <c r="AO53" s="96"/>
      <c r="AP53" s="58"/>
      <c r="AQ53" s="9"/>
      <c r="AT53" s="74"/>
      <c r="AU53" s="74"/>
      <c r="AV53" s="74"/>
      <c r="AW53" s="74"/>
      <c r="AX53" s="74"/>
      <c r="AY53" s="74"/>
      <c r="AZ53" s="74"/>
      <c r="BA53" s="74"/>
      <c r="BB53" s="74"/>
      <c r="BC53" s="70"/>
      <c r="BE53" s="9"/>
      <c r="BF53" s="74"/>
      <c r="BG53" s="74"/>
      <c r="BH53" s="74"/>
      <c r="BI53" s="74"/>
      <c r="BJ53" s="74"/>
      <c r="BK53" s="74"/>
      <c r="BL53" s="74"/>
      <c r="BM53" s="74"/>
      <c r="BN53" s="74"/>
      <c r="BO53" s="70"/>
      <c r="BQ53" s="9"/>
      <c r="BR53" s="74"/>
      <c r="BS53" s="74"/>
      <c r="BT53" s="74"/>
      <c r="BU53" s="74"/>
      <c r="BV53" s="74"/>
      <c r="BW53" s="74"/>
      <c r="BX53" s="74"/>
      <c r="BY53" s="74"/>
      <c r="BZ53" s="74"/>
      <c r="CA53" s="70"/>
      <c r="CC53" s="9"/>
      <c r="CD53" s="74"/>
      <c r="CE53" s="74"/>
      <c r="CF53" s="74"/>
      <c r="CG53" s="74"/>
      <c r="CH53" s="74"/>
      <c r="CI53" s="74"/>
      <c r="CJ53" s="74"/>
      <c r="CK53" s="74"/>
      <c r="CL53" s="74"/>
      <c r="CM53" s="70"/>
      <c r="CO53" s="9"/>
      <c r="CP53" s="74"/>
      <c r="CQ53" s="74"/>
      <c r="CR53" s="74"/>
      <c r="CS53" s="74"/>
      <c r="CT53" s="74"/>
      <c r="CU53" s="74"/>
      <c r="CV53" s="74"/>
      <c r="CW53" s="74"/>
      <c r="CX53" s="74"/>
      <c r="CY53" s="70"/>
    </row>
    <row r="54" spans="1:103" x14ac:dyDescent="0.3">
      <c r="B54" s="34" t="s">
        <v>5</v>
      </c>
      <c r="C54" s="71" t="str">
        <f>[1]!xln(C55)</f>
        <v>37.3 × (π²) × (1.6E+07) × ((0.04 / 10)²) / (12 × (1 - 0.31²))</v>
      </c>
      <c r="D54" s="71"/>
      <c r="E54" s="11"/>
      <c r="I54" s="71"/>
      <c r="J54" s="71"/>
      <c r="K54" s="71"/>
      <c r="V54" s="74"/>
      <c r="W54" s="75"/>
      <c r="Y54" s="8">
        <v>20.2</v>
      </c>
      <c r="Z54" s="75">
        <f t="shared" si="0"/>
        <v>23.819750344802149</v>
      </c>
      <c r="AF54" s="74"/>
      <c r="AG54" s="74"/>
      <c r="AH54" s="74"/>
      <c r="AI54" s="74"/>
      <c r="AJ54" s="74"/>
      <c r="AK54" s="74"/>
      <c r="AL54" s="74"/>
      <c r="AM54" s="74"/>
      <c r="AO54" s="96"/>
      <c r="AP54" s="2"/>
      <c r="AQ54" s="9"/>
      <c r="AT54" s="74"/>
      <c r="AU54" s="74"/>
      <c r="AV54" s="74"/>
      <c r="AW54" s="74"/>
      <c r="AX54" s="74"/>
      <c r="AY54" s="74"/>
      <c r="AZ54" s="74"/>
      <c r="BA54" s="74"/>
      <c r="BB54" s="74"/>
      <c r="BC54" s="70"/>
      <c r="BE54" s="9"/>
      <c r="BF54" s="74"/>
      <c r="BG54" s="74"/>
      <c r="BH54" s="74"/>
      <c r="BI54" s="74"/>
      <c r="BJ54" s="74"/>
      <c r="BK54" s="74"/>
      <c r="BL54" s="74"/>
      <c r="BM54" s="74"/>
      <c r="BN54" s="74"/>
      <c r="BO54" s="70"/>
      <c r="BQ54" s="9"/>
      <c r="BR54" s="74"/>
      <c r="BS54" s="74"/>
      <c r="BT54" s="74"/>
      <c r="BU54" s="74"/>
      <c r="BV54" s="74"/>
      <c r="BW54" s="74"/>
      <c r="BX54" s="74"/>
      <c r="BY54" s="74"/>
      <c r="BZ54" s="74"/>
      <c r="CA54" s="70"/>
      <c r="CC54" s="9"/>
      <c r="CD54" s="74"/>
      <c r="CE54" s="74"/>
      <c r="CF54" s="74"/>
      <c r="CG54" s="74"/>
      <c r="CH54" s="74"/>
      <c r="CI54" s="74"/>
      <c r="CJ54" s="74"/>
      <c r="CK54" s="74"/>
      <c r="CL54" s="74"/>
      <c r="CM54" s="70"/>
      <c r="CO54" s="9"/>
      <c r="CP54" s="74"/>
      <c r="CQ54" s="74"/>
      <c r="CR54" s="74"/>
      <c r="CS54" s="74"/>
      <c r="CT54" s="74"/>
      <c r="CU54" s="74"/>
      <c r="CV54" s="74"/>
      <c r="CW54" s="74"/>
      <c r="CX54" s="74"/>
      <c r="CY54" s="70"/>
    </row>
    <row r="55" spans="1:103" ht="15" x14ac:dyDescent="0.35">
      <c r="B55" s="14" t="s">
        <v>58</v>
      </c>
      <c r="C55" s="76">
        <f xml:space="preserve"> I48*(PI()^2)*G23*((G17/G16)^2)/(12*(1-G24^2))</f>
        <v>8697.3937029110748</v>
      </c>
      <c r="D55" s="11" t="s">
        <v>56</v>
      </c>
      <c r="E55" s="11"/>
      <c r="F55" s="11"/>
      <c r="V55" s="74"/>
      <c r="W55" s="4"/>
      <c r="Y55" s="8">
        <v>20.9</v>
      </c>
      <c r="Z55" s="75">
        <f t="shared" si="0"/>
        <v>23.80140483490079</v>
      </c>
      <c r="AF55" s="74"/>
      <c r="AG55" s="74"/>
      <c r="AH55" s="74"/>
      <c r="AI55" s="74"/>
      <c r="AJ55" s="74"/>
      <c r="AK55" s="74"/>
      <c r="AL55" s="74"/>
      <c r="AM55" s="74"/>
      <c r="AO55" s="96"/>
      <c r="AP55" s="2"/>
      <c r="AQ55" s="9"/>
      <c r="AT55" s="74"/>
      <c r="AU55" s="74"/>
      <c r="AV55" s="74"/>
      <c r="AW55" s="74"/>
      <c r="AX55" s="74"/>
      <c r="AY55" s="74"/>
      <c r="AZ55" s="74"/>
      <c r="BA55" s="74"/>
      <c r="BB55" s="74"/>
      <c r="BC55" s="70"/>
      <c r="BE55" s="9"/>
      <c r="BF55" s="74"/>
      <c r="BG55" s="74"/>
      <c r="BH55" s="74"/>
      <c r="BI55" s="74"/>
      <c r="BJ55" s="74"/>
      <c r="BK55" s="74"/>
      <c r="BL55" s="74"/>
      <c r="BM55" s="74"/>
      <c r="BN55" s="74"/>
      <c r="BO55" s="70"/>
      <c r="BQ55" s="9"/>
      <c r="BR55" s="74"/>
      <c r="BS55" s="74"/>
      <c r="BT55" s="74"/>
      <c r="BU55" s="74"/>
      <c r="BV55" s="74"/>
      <c r="BW55" s="74"/>
      <c r="BX55" s="74"/>
      <c r="BY55" s="74"/>
      <c r="BZ55" s="74"/>
      <c r="CA55" s="70"/>
      <c r="CC55" s="9"/>
      <c r="CD55" s="74"/>
      <c r="CE55" s="74"/>
      <c r="CF55" s="74"/>
      <c r="CG55" s="74"/>
      <c r="CH55" s="74"/>
      <c r="CI55" s="74"/>
      <c r="CJ55" s="74"/>
      <c r="CK55" s="74"/>
      <c r="CL55" s="74"/>
      <c r="CM55" s="70"/>
      <c r="CO55" s="9"/>
      <c r="CP55" s="74"/>
      <c r="CQ55" s="74"/>
      <c r="CR55" s="74"/>
      <c r="CS55" s="74"/>
      <c r="CT55" s="74"/>
      <c r="CU55" s="74"/>
      <c r="CV55" s="74"/>
      <c r="CW55" s="74"/>
      <c r="CX55" s="74"/>
      <c r="CY55" s="70"/>
    </row>
    <row r="56" spans="1:103" x14ac:dyDescent="0.3">
      <c r="A56" s="43"/>
      <c r="B56" s="2" t="s">
        <v>78</v>
      </c>
      <c r="J56" s="34" t="str">
        <f>"M.S. = "&amp;[1]!xln(K56)&amp;" ="</f>
        <v>M.S. = 8697 / 3500 - 1 =</v>
      </c>
      <c r="K56" s="25">
        <f>C55/G18-1</f>
        <v>1.4849696294031642</v>
      </c>
      <c r="V56" s="74"/>
      <c r="W56" s="4"/>
      <c r="Y56" s="8">
        <v>21.6</v>
      </c>
      <c r="Z56" s="75">
        <f t="shared" si="0"/>
        <v>23.783159325306102</v>
      </c>
      <c r="AF56" s="74"/>
      <c r="AG56" s="74"/>
      <c r="AH56" s="74"/>
      <c r="AI56" s="74"/>
      <c r="AJ56" s="74"/>
      <c r="AK56" s="74"/>
      <c r="AL56" s="74"/>
      <c r="AM56" s="74"/>
      <c r="AO56" s="96"/>
      <c r="AP56" s="2"/>
      <c r="AQ56" s="9"/>
      <c r="AT56" s="74"/>
      <c r="AU56" s="74"/>
      <c r="AV56" s="74"/>
      <c r="AW56" s="74"/>
      <c r="AX56" s="74"/>
      <c r="AY56" s="74"/>
      <c r="AZ56" s="74"/>
      <c r="BA56" s="74"/>
      <c r="BB56" s="74"/>
      <c r="BC56" s="70"/>
      <c r="BE56" s="9"/>
      <c r="BF56" s="74"/>
      <c r="BG56" s="74"/>
      <c r="BH56" s="74"/>
      <c r="BI56" s="74"/>
      <c r="BJ56" s="74"/>
      <c r="BK56" s="74"/>
      <c r="BL56" s="74"/>
      <c r="BM56" s="74"/>
      <c r="BN56" s="74"/>
      <c r="BO56" s="70"/>
      <c r="BQ56" s="9"/>
      <c r="BR56" s="74"/>
      <c r="BS56" s="74"/>
      <c r="BT56" s="74"/>
      <c r="BU56" s="74"/>
      <c r="BV56" s="74"/>
      <c r="BW56" s="74"/>
      <c r="BX56" s="74"/>
      <c r="BY56" s="74"/>
      <c r="BZ56" s="74"/>
      <c r="CA56" s="70"/>
      <c r="CC56" s="9"/>
      <c r="CD56" s="74"/>
      <c r="CE56" s="74"/>
      <c r="CF56" s="74"/>
      <c r="CG56" s="74"/>
      <c r="CH56" s="74"/>
      <c r="CI56" s="74"/>
      <c r="CJ56" s="74"/>
      <c r="CK56" s="74"/>
      <c r="CL56" s="74"/>
      <c r="CM56" s="70"/>
      <c r="CO56" s="9"/>
      <c r="CP56" s="74"/>
      <c r="CQ56" s="74"/>
      <c r="CR56" s="74"/>
      <c r="CS56" s="74"/>
      <c r="CT56" s="74"/>
      <c r="CU56" s="74"/>
      <c r="CV56" s="74"/>
      <c r="CW56" s="74"/>
      <c r="CX56" s="74"/>
      <c r="CY56" s="70"/>
    </row>
    <row r="57" spans="1:103" x14ac:dyDescent="0.3">
      <c r="A57" s="43"/>
      <c r="B57" s="118" t="s">
        <v>79</v>
      </c>
      <c r="C57" s="118"/>
      <c r="V57" s="74"/>
      <c r="Y57" s="8">
        <v>22.3</v>
      </c>
      <c r="Z57" s="75">
        <f t="shared" si="0"/>
        <v>23.765075245949639</v>
      </c>
      <c r="AF57" s="74"/>
      <c r="AG57" s="74"/>
      <c r="AH57" s="74"/>
      <c r="AI57" s="74"/>
      <c r="AJ57" s="74"/>
      <c r="AK57" s="74"/>
      <c r="AL57" s="74"/>
      <c r="AM57" s="74"/>
      <c r="AO57" s="96"/>
      <c r="AP57" s="2"/>
      <c r="AQ57" s="9"/>
      <c r="AT57" s="74"/>
      <c r="AU57" s="74"/>
      <c r="AV57" s="74"/>
      <c r="AW57" s="74"/>
      <c r="AX57" s="74"/>
      <c r="AY57" s="74"/>
      <c r="AZ57" s="74"/>
      <c r="BA57" s="74"/>
      <c r="BB57" s="74"/>
      <c r="BC57" s="70"/>
      <c r="BE57" s="9"/>
      <c r="BF57" s="74"/>
      <c r="BG57" s="74"/>
      <c r="BH57" s="74"/>
      <c r="BI57" s="74"/>
      <c r="BJ57" s="74"/>
      <c r="BK57" s="74"/>
      <c r="BL57" s="74"/>
      <c r="BM57" s="74"/>
      <c r="BN57" s="74"/>
      <c r="BO57" s="70"/>
      <c r="BQ57" s="9"/>
      <c r="BR57" s="74"/>
      <c r="BS57" s="74"/>
      <c r="BT57" s="74"/>
      <c r="BU57" s="74"/>
      <c r="BV57" s="74"/>
      <c r="BW57" s="74"/>
      <c r="BX57" s="74"/>
      <c r="BY57" s="74"/>
      <c r="BZ57" s="74"/>
      <c r="CA57" s="70"/>
      <c r="CC57" s="9"/>
      <c r="CD57" s="74"/>
      <c r="CE57" s="74"/>
      <c r="CF57" s="74"/>
      <c r="CG57" s="74"/>
      <c r="CH57" s="74"/>
      <c r="CI57" s="74"/>
      <c r="CJ57" s="74"/>
      <c r="CK57" s="74"/>
      <c r="CL57" s="74"/>
      <c r="CM57" s="70"/>
      <c r="CO57" s="9"/>
      <c r="CP57" s="74"/>
      <c r="CQ57" s="74"/>
      <c r="CR57" s="74"/>
      <c r="CS57" s="74"/>
      <c r="CT57" s="74"/>
      <c r="CU57" s="74"/>
      <c r="CV57" s="74"/>
      <c r="CW57" s="74"/>
      <c r="CX57" s="74"/>
      <c r="CY57" s="70"/>
    </row>
    <row r="58" spans="1:103" x14ac:dyDescent="0.3">
      <c r="V58" s="75"/>
      <c r="Y58" s="8">
        <v>23</v>
      </c>
      <c r="Z58" s="75">
        <f t="shared" si="0"/>
        <v>23.747201446535712</v>
      </c>
      <c r="AF58" s="74"/>
      <c r="AG58" s="74"/>
      <c r="AH58" s="74"/>
      <c r="AI58" s="74"/>
      <c r="AJ58" s="74"/>
      <c r="AK58" s="74"/>
      <c r="AL58" s="74"/>
      <c r="AM58" s="74"/>
      <c r="AO58" s="96"/>
      <c r="AP58" s="2"/>
      <c r="AQ58" s="9"/>
      <c r="AT58" s="74"/>
      <c r="AU58" s="74"/>
      <c r="AV58" s="74"/>
      <c r="AW58" s="74"/>
      <c r="AX58" s="74"/>
      <c r="AY58" s="74"/>
      <c r="AZ58" s="74"/>
      <c r="BA58" s="74"/>
      <c r="BB58" s="74"/>
      <c r="BC58" s="70"/>
      <c r="BE58" s="9"/>
      <c r="BF58" s="74"/>
      <c r="BG58" s="74"/>
      <c r="BH58" s="74"/>
      <c r="BI58" s="74"/>
      <c r="BJ58" s="74"/>
      <c r="BK58" s="74"/>
      <c r="BL58" s="74"/>
      <c r="BM58" s="74"/>
      <c r="BN58" s="74"/>
      <c r="BO58" s="70"/>
      <c r="BQ58" s="9"/>
      <c r="BR58" s="74"/>
      <c r="BS58" s="74"/>
      <c r="BT58" s="74"/>
      <c r="BU58" s="74"/>
      <c r="BV58" s="74"/>
      <c r="BW58" s="74"/>
      <c r="BX58" s="74"/>
      <c r="BY58" s="74"/>
      <c r="BZ58" s="74"/>
      <c r="CA58" s="70"/>
      <c r="CC58" s="9"/>
      <c r="CD58" s="74"/>
      <c r="CE58" s="74"/>
      <c r="CF58" s="74"/>
      <c r="CG58" s="74"/>
      <c r="CH58" s="74"/>
      <c r="CI58" s="74"/>
      <c r="CJ58" s="74"/>
      <c r="CK58" s="74"/>
      <c r="CL58" s="74"/>
      <c r="CM58" s="70"/>
      <c r="CO58" s="9"/>
      <c r="CP58" s="74"/>
      <c r="CQ58" s="74"/>
      <c r="CR58" s="74"/>
      <c r="CS58" s="74"/>
      <c r="CT58" s="74"/>
      <c r="CU58" s="74"/>
      <c r="CV58" s="74"/>
      <c r="CW58" s="74"/>
      <c r="CX58" s="74"/>
      <c r="CY58" s="70"/>
    </row>
    <row r="59" spans="1:103" s="4" customFormat="1" x14ac:dyDescent="0.3">
      <c r="A59" s="32"/>
      <c r="B59" s="3"/>
      <c r="C59" s="37"/>
      <c r="D59" s="33"/>
      <c r="E59" s="33"/>
      <c r="F59" s="38" t="s">
        <v>42</v>
      </c>
      <c r="G59" s="37"/>
      <c r="H59" s="33"/>
      <c r="I59" s="33"/>
      <c r="J59" s="33"/>
      <c r="K59" s="32"/>
      <c r="M59" s="12"/>
      <c r="N59" s="12"/>
      <c r="O59" s="12"/>
      <c r="P59" s="35"/>
      <c r="Q59" s="12"/>
      <c r="R59" s="12"/>
      <c r="S59" s="12"/>
      <c r="T59" s="12"/>
      <c r="W59" s="2"/>
      <c r="X59" s="2"/>
      <c r="Y59" s="8"/>
      <c r="Z59" s="70"/>
      <c r="AA59" s="2"/>
      <c r="AF59" s="74"/>
      <c r="AG59" s="74"/>
      <c r="AH59" s="74"/>
      <c r="AI59" s="74"/>
      <c r="AJ59" s="74"/>
      <c r="AK59" s="74"/>
      <c r="AL59" s="74"/>
      <c r="AM59" s="74"/>
      <c r="AO59" s="96"/>
      <c r="AQ59" s="9"/>
      <c r="AT59" s="74"/>
      <c r="AU59" s="74"/>
      <c r="AV59" s="74"/>
      <c r="AW59" s="74"/>
      <c r="AX59" s="74"/>
      <c r="AY59" s="74"/>
      <c r="AZ59" s="74"/>
      <c r="BA59" s="74"/>
      <c r="BB59" s="74"/>
      <c r="BC59" s="70"/>
      <c r="BE59" s="9"/>
      <c r="BF59" s="74"/>
      <c r="BG59" s="74"/>
      <c r="BH59" s="74"/>
      <c r="BI59" s="74"/>
      <c r="BJ59" s="74"/>
      <c r="BK59" s="74"/>
      <c r="BL59" s="74"/>
      <c r="BM59" s="74"/>
      <c r="BN59" s="74"/>
      <c r="BO59" s="70"/>
      <c r="BQ59" s="9"/>
      <c r="BR59" s="74"/>
      <c r="BS59" s="74"/>
      <c r="BT59" s="74"/>
      <c r="BU59" s="74"/>
      <c r="BV59" s="74"/>
      <c r="BW59" s="74"/>
      <c r="BX59" s="74"/>
      <c r="BY59" s="74"/>
      <c r="BZ59" s="74"/>
      <c r="CA59" s="70"/>
      <c r="CC59" s="9"/>
      <c r="CD59" s="74"/>
      <c r="CE59" s="74"/>
      <c r="CF59" s="74"/>
      <c r="CG59" s="74"/>
      <c r="CH59" s="74"/>
      <c r="CI59" s="74"/>
      <c r="CJ59" s="74"/>
      <c r="CK59" s="74"/>
      <c r="CL59" s="74"/>
      <c r="CM59" s="70"/>
      <c r="CO59" s="9"/>
      <c r="CP59" s="74"/>
      <c r="CQ59" s="74"/>
      <c r="CR59" s="74"/>
      <c r="CS59" s="74"/>
      <c r="CT59" s="74"/>
      <c r="CU59" s="74"/>
      <c r="CV59" s="74"/>
      <c r="CW59" s="74"/>
      <c r="CX59" s="74"/>
      <c r="CY59" s="70"/>
    </row>
    <row r="60" spans="1:103" s="4" customFormat="1" x14ac:dyDescent="0.3">
      <c r="A60" s="32"/>
      <c r="B60" s="33"/>
      <c r="C60" s="33"/>
      <c r="D60" s="33"/>
      <c r="E60" s="33"/>
      <c r="F60" s="69" t="s">
        <v>64</v>
      </c>
      <c r="G60" s="33"/>
      <c r="H60" s="33"/>
      <c r="I60" s="33"/>
      <c r="J60" s="33"/>
      <c r="K60" s="32"/>
      <c r="M60" s="12"/>
      <c r="N60" s="12"/>
      <c r="O60" s="12"/>
      <c r="P60" s="35"/>
      <c r="Q60" s="12"/>
      <c r="R60" s="12"/>
      <c r="S60" s="12"/>
      <c r="T60" s="12"/>
      <c r="W60" s="2"/>
      <c r="X60" s="2"/>
      <c r="AF60" s="74"/>
      <c r="AG60" s="74"/>
      <c r="AH60" s="74"/>
      <c r="AI60" s="74"/>
      <c r="AJ60" s="74"/>
      <c r="AK60" s="74"/>
      <c r="AL60" s="74"/>
      <c r="AM60" s="74"/>
      <c r="AO60" s="96"/>
      <c r="AQ60" s="9"/>
      <c r="AT60" s="74"/>
      <c r="AU60" s="74"/>
      <c r="AV60" s="74"/>
      <c r="AW60" s="74"/>
      <c r="AX60" s="74"/>
      <c r="AY60" s="74"/>
      <c r="AZ60" s="74"/>
      <c r="BA60" s="74"/>
      <c r="BB60" s="74"/>
      <c r="BC60" s="70"/>
      <c r="BE60" s="9"/>
      <c r="BF60" s="74"/>
      <c r="BG60" s="74"/>
      <c r="BH60" s="74"/>
      <c r="BI60" s="74"/>
      <c r="BJ60" s="74"/>
      <c r="BK60" s="74"/>
      <c r="BL60" s="74"/>
      <c r="BM60" s="74"/>
      <c r="BN60" s="74"/>
      <c r="BO60" s="70"/>
      <c r="BQ60" s="9"/>
      <c r="BR60" s="74"/>
      <c r="BS60" s="74"/>
      <c r="BT60" s="74"/>
      <c r="BU60" s="74"/>
      <c r="BV60" s="74"/>
      <c r="BW60" s="74"/>
      <c r="BX60" s="74"/>
      <c r="BY60" s="74"/>
      <c r="BZ60" s="74"/>
      <c r="CA60" s="70"/>
      <c r="CC60" s="9"/>
      <c r="CD60" s="74"/>
      <c r="CE60" s="74"/>
      <c r="CF60" s="74"/>
      <c r="CG60" s="74"/>
      <c r="CH60" s="74"/>
      <c r="CI60" s="74"/>
      <c r="CJ60" s="74"/>
      <c r="CK60" s="74"/>
      <c r="CL60" s="74"/>
      <c r="CM60" s="70"/>
      <c r="CO60" s="9"/>
      <c r="CP60" s="74"/>
      <c r="CQ60" s="74"/>
      <c r="CR60" s="74"/>
      <c r="CS60" s="74"/>
      <c r="CT60" s="74"/>
      <c r="CU60" s="74"/>
      <c r="CV60" s="74"/>
      <c r="CW60" s="74"/>
      <c r="CX60" s="74"/>
      <c r="CY60" s="70"/>
    </row>
    <row r="61" spans="1:103" x14ac:dyDescent="0.3">
      <c r="AF61" s="8"/>
      <c r="AG61" s="70"/>
      <c r="AH61" s="74"/>
      <c r="AI61" s="74"/>
      <c r="AJ61" s="74"/>
      <c r="AK61" s="74"/>
      <c r="AL61" s="74"/>
      <c r="AM61" s="74"/>
      <c r="AN61" s="74"/>
      <c r="AO61" s="74"/>
      <c r="AP61" s="2"/>
      <c r="AQ61" s="96"/>
      <c r="AS61" s="9"/>
      <c r="AT61" s="74"/>
      <c r="AU61" s="74"/>
      <c r="AV61" s="74"/>
      <c r="AW61" s="74"/>
      <c r="AX61" s="74"/>
      <c r="AY61" s="74"/>
      <c r="AZ61" s="74"/>
      <c r="BA61" s="74"/>
      <c r="BB61" s="74"/>
      <c r="BC61" s="70"/>
      <c r="BE61" s="9"/>
      <c r="BF61" s="74"/>
      <c r="BG61" s="74"/>
      <c r="BH61" s="74"/>
      <c r="BI61" s="74"/>
      <c r="BJ61" s="74"/>
      <c r="BK61" s="74"/>
      <c r="BL61" s="74"/>
      <c r="BM61" s="74"/>
      <c r="BN61" s="74"/>
      <c r="BO61" s="70"/>
      <c r="BQ61" s="9"/>
      <c r="BR61" s="74"/>
      <c r="BS61" s="74"/>
      <c r="BT61" s="74"/>
      <c r="BU61" s="74"/>
      <c r="BV61" s="74"/>
      <c r="BW61" s="74"/>
      <c r="BX61" s="74"/>
      <c r="BY61" s="74"/>
      <c r="BZ61" s="74"/>
      <c r="CA61" s="70"/>
      <c r="CC61" s="9"/>
      <c r="CD61" s="74"/>
      <c r="CE61" s="74"/>
      <c r="CF61" s="74"/>
      <c r="CG61" s="74"/>
      <c r="CH61" s="74"/>
      <c r="CI61" s="74"/>
      <c r="CJ61" s="74"/>
      <c r="CK61" s="74"/>
      <c r="CL61" s="74"/>
      <c r="CM61" s="70"/>
      <c r="CO61" s="9"/>
      <c r="CP61" s="74"/>
      <c r="CQ61" s="74"/>
      <c r="CR61" s="74"/>
      <c r="CS61" s="74"/>
      <c r="CT61" s="74"/>
      <c r="CU61" s="74"/>
      <c r="CV61" s="74"/>
      <c r="CW61" s="74"/>
      <c r="CX61" s="74"/>
      <c r="CY61" s="70"/>
    </row>
    <row r="62" spans="1:103" x14ac:dyDescent="0.3">
      <c r="AF62" s="8"/>
      <c r="AG62" s="70"/>
      <c r="AH62" s="74"/>
      <c r="AI62" s="74"/>
      <c r="AJ62" s="74"/>
      <c r="AK62" s="74"/>
      <c r="AL62" s="74"/>
      <c r="AM62" s="74"/>
      <c r="AN62" s="74"/>
      <c r="AO62" s="74"/>
      <c r="AP62" s="2"/>
      <c r="AQ62" s="96"/>
      <c r="AS62" s="9"/>
      <c r="AT62" s="74"/>
      <c r="AU62" s="74"/>
      <c r="AV62" s="74"/>
      <c r="AW62" s="74"/>
      <c r="AX62" s="74"/>
      <c r="AY62" s="74"/>
      <c r="AZ62" s="74"/>
      <c r="BA62" s="74"/>
      <c r="BB62" s="74"/>
      <c r="BC62" s="70"/>
      <c r="BE62" s="9"/>
      <c r="BF62" s="74"/>
      <c r="BG62" s="74"/>
      <c r="BH62" s="74"/>
      <c r="BI62" s="74"/>
      <c r="BJ62" s="74"/>
      <c r="BK62" s="74"/>
      <c r="BL62" s="74"/>
      <c r="BM62" s="74"/>
      <c r="BN62" s="74"/>
      <c r="BO62" s="70"/>
      <c r="BQ62" s="9"/>
      <c r="BR62" s="74"/>
      <c r="BS62" s="74"/>
      <c r="BT62" s="74"/>
      <c r="BU62" s="74"/>
      <c r="BV62" s="74"/>
      <c r="BW62" s="74"/>
      <c r="BX62" s="74"/>
      <c r="BY62" s="74"/>
      <c r="BZ62" s="74"/>
      <c r="CA62" s="70"/>
      <c r="CC62" s="9"/>
      <c r="CD62" s="74"/>
      <c r="CE62" s="74"/>
      <c r="CF62" s="74"/>
      <c r="CG62" s="74"/>
      <c r="CH62" s="74"/>
      <c r="CI62" s="74"/>
      <c r="CJ62" s="74"/>
      <c r="CK62" s="74"/>
      <c r="CL62" s="74"/>
      <c r="CM62" s="70"/>
      <c r="CO62" s="9"/>
      <c r="CP62" s="74"/>
      <c r="CQ62" s="74"/>
      <c r="CR62" s="74"/>
      <c r="CS62" s="74"/>
      <c r="CT62" s="74"/>
      <c r="CU62" s="74"/>
      <c r="CV62" s="74"/>
      <c r="CW62" s="74"/>
      <c r="CX62" s="74"/>
      <c r="CY62" s="70"/>
    </row>
    <row r="63" spans="1:103" x14ac:dyDescent="0.3">
      <c r="AF63" s="8"/>
      <c r="AG63" s="70"/>
      <c r="AH63" s="74"/>
      <c r="AI63" s="74"/>
      <c r="AJ63" s="74"/>
      <c r="AK63" s="74"/>
      <c r="AL63" s="74"/>
      <c r="AM63" s="74"/>
      <c r="AN63" s="74"/>
      <c r="AO63" s="74"/>
      <c r="AP63" s="2"/>
      <c r="AQ63" s="96"/>
      <c r="AS63" s="9"/>
      <c r="AT63" s="74"/>
      <c r="AU63" s="74"/>
      <c r="AV63" s="74"/>
      <c r="AW63" s="74"/>
      <c r="AX63" s="74"/>
      <c r="AY63" s="74"/>
      <c r="AZ63" s="74"/>
      <c r="BA63" s="74"/>
      <c r="BB63" s="74"/>
      <c r="BC63" s="70"/>
      <c r="BE63" s="9"/>
      <c r="BF63" s="74"/>
      <c r="BG63" s="74"/>
      <c r="BH63" s="74"/>
      <c r="BI63" s="74"/>
      <c r="BJ63" s="74"/>
      <c r="BK63" s="74"/>
      <c r="BL63" s="74"/>
      <c r="BM63" s="74"/>
      <c r="BN63" s="74"/>
      <c r="BO63" s="70"/>
      <c r="BQ63" s="9"/>
      <c r="BR63" s="74"/>
      <c r="BS63" s="74"/>
      <c r="BT63" s="74"/>
      <c r="BU63" s="74"/>
      <c r="BV63" s="74"/>
      <c r="BW63" s="74"/>
      <c r="BX63" s="74"/>
      <c r="BY63" s="74"/>
      <c r="BZ63" s="74"/>
      <c r="CA63" s="70"/>
      <c r="CC63" s="9"/>
      <c r="CD63" s="74"/>
      <c r="CE63" s="74"/>
      <c r="CF63" s="74"/>
      <c r="CG63" s="74"/>
      <c r="CH63" s="74"/>
      <c r="CI63" s="74"/>
      <c r="CJ63" s="74"/>
      <c r="CK63" s="74"/>
      <c r="CL63" s="74"/>
      <c r="CM63" s="70"/>
      <c r="CO63" s="9"/>
      <c r="CP63" s="74"/>
      <c r="CQ63" s="74"/>
      <c r="CR63" s="74"/>
      <c r="CS63" s="74"/>
      <c r="CT63" s="74"/>
      <c r="CU63" s="74"/>
      <c r="CV63" s="74"/>
      <c r="CW63" s="74"/>
      <c r="CX63" s="74"/>
      <c r="CY63" s="70"/>
    </row>
    <row r="64" spans="1:103" x14ac:dyDescent="0.3">
      <c r="AF64" s="8"/>
      <c r="AG64" s="70"/>
      <c r="AH64" s="74"/>
      <c r="AI64" s="74"/>
      <c r="AJ64" s="74"/>
      <c r="AK64" s="74"/>
      <c r="AL64" s="74"/>
      <c r="AM64" s="74"/>
      <c r="AN64" s="74"/>
      <c r="AO64" s="74"/>
      <c r="AP64" s="2"/>
      <c r="AQ64" s="96"/>
      <c r="AS64" s="9"/>
      <c r="AT64" s="74"/>
      <c r="AU64" s="74"/>
      <c r="AV64" s="74"/>
      <c r="AW64" s="74"/>
      <c r="AX64" s="74"/>
      <c r="AY64" s="74"/>
      <c r="AZ64" s="74"/>
      <c r="BA64" s="74"/>
      <c r="BB64" s="74"/>
      <c r="BC64" s="70"/>
      <c r="BE64" s="9"/>
      <c r="BF64" s="74"/>
      <c r="BG64" s="74"/>
      <c r="BH64" s="74"/>
      <c r="BI64" s="74"/>
      <c r="BJ64" s="74"/>
      <c r="BK64" s="74"/>
      <c r="BL64" s="74"/>
      <c r="BM64" s="74"/>
      <c r="BN64" s="74"/>
      <c r="BO64" s="70"/>
      <c r="BQ64" s="9"/>
      <c r="BR64" s="74"/>
      <c r="BS64" s="74"/>
      <c r="BT64" s="74"/>
      <c r="BU64" s="74"/>
      <c r="BV64" s="74"/>
      <c r="BW64" s="74"/>
      <c r="BX64" s="74"/>
      <c r="BY64" s="74"/>
      <c r="BZ64" s="74"/>
      <c r="CA64" s="70"/>
      <c r="CC64" s="9"/>
      <c r="CD64" s="74"/>
      <c r="CE64" s="74"/>
      <c r="CF64" s="74"/>
      <c r="CG64" s="74"/>
      <c r="CH64" s="74"/>
      <c r="CI64" s="74"/>
      <c r="CJ64" s="74"/>
      <c r="CK64" s="74"/>
      <c r="CL64" s="74"/>
      <c r="CM64" s="70"/>
      <c r="CO64" s="9"/>
      <c r="CP64" s="74"/>
      <c r="CQ64" s="74"/>
      <c r="CR64" s="74"/>
      <c r="CS64" s="74"/>
      <c r="CT64" s="74"/>
      <c r="CU64" s="74"/>
      <c r="CV64" s="74"/>
      <c r="CW64" s="74"/>
      <c r="CX64" s="74"/>
      <c r="CY64" s="70"/>
    </row>
    <row r="65" spans="32:103" x14ac:dyDescent="0.3">
      <c r="AF65" s="8"/>
      <c r="AG65" s="70"/>
      <c r="AH65" s="74"/>
      <c r="AI65" s="74"/>
      <c r="AJ65" s="74"/>
      <c r="AK65" s="74"/>
      <c r="AL65" s="74"/>
      <c r="AM65" s="74"/>
      <c r="AN65" s="74"/>
      <c r="AO65" s="74"/>
      <c r="AP65" s="2"/>
      <c r="AQ65" s="96"/>
      <c r="AS65" s="9"/>
      <c r="AT65" s="74"/>
      <c r="AU65" s="74"/>
      <c r="AV65" s="74"/>
      <c r="AW65" s="74"/>
      <c r="AX65" s="74"/>
      <c r="AY65" s="74"/>
      <c r="AZ65" s="74"/>
      <c r="BA65" s="74"/>
      <c r="BB65" s="74"/>
      <c r="BC65" s="70"/>
      <c r="BE65" s="9"/>
      <c r="BF65" s="74"/>
      <c r="BG65" s="74"/>
      <c r="BH65" s="74"/>
      <c r="BI65" s="74"/>
      <c r="BJ65" s="74"/>
      <c r="BK65" s="74"/>
      <c r="BL65" s="74"/>
      <c r="BM65" s="74"/>
      <c r="BN65" s="74"/>
      <c r="BO65" s="70"/>
      <c r="BQ65" s="9"/>
      <c r="BR65" s="74"/>
      <c r="BS65" s="74"/>
      <c r="BT65" s="74"/>
      <c r="BU65" s="74"/>
      <c r="BV65" s="74"/>
      <c r="BW65" s="74"/>
      <c r="BX65" s="74"/>
      <c r="BY65" s="74"/>
      <c r="BZ65" s="74"/>
      <c r="CA65" s="70"/>
      <c r="CC65" s="9"/>
      <c r="CD65" s="74"/>
      <c r="CE65" s="74"/>
      <c r="CF65" s="74"/>
      <c r="CG65" s="74"/>
      <c r="CH65" s="74"/>
      <c r="CI65" s="74"/>
      <c r="CJ65" s="74"/>
      <c r="CK65" s="74"/>
      <c r="CL65" s="74"/>
      <c r="CM65" s="70"/>
      <c r="CO65" s="9"/>
      <c r="CP65" s="74"/>
      <c r="CQ65" s="74"/>
      <c r="CR65" s="74"/>
      <c r="CS65" s="74"/>
      <c r="CT65" s="74"/>
      <c r="CU65" s="74"/>
      <c r="CV65" s="74"/>
      <c r="CW65" s="74"/>
      <c r="CX65" s="74"/>
      <c r="CY65" s="70"/>
    </row>
    <row r="66" spans="32:103" x14ac:dyDescent="0.3">
      <c r="AF66" s="8"/>
      <c r="AG66" s="70"/>
      <c r="AH66" s="74"/>
      <c r="AI66" s="74"/>
      <c r="AJ66" s="74"/>
      <c r="AK66" s="74"/>
      <c r="AL66" s="74"/>
      <c r="AM66" s="74"/>
      <c r="AN66" s="74"/>
      <c r="AO66" s="74"/>
      <c r="AP66" s="2"/>
      <c r="AQ66" s="96"/>
      <c r="AS66" s="9"/>
      <c r="AT66" s="74"/>
      <c r="AU66" s="74"/>
      <c r="AV66" s="74"/>
      <c r="AW66" s="74"/>
      <c r="AX66" s="74"/>
      <c r="AY66" s="74"/>
      <c r="AZ66" s="74"/>
      <c r="BA66" s="74"/>
      <c r="BB66" s="74"/>
      <c r="BC66" s="70"/>
      <c r="BE66" s="9"/>
      <c r="BF66" s="74"/>
      <c r="BG66" s="74"/>
      <c r="BH66" s="74"/>
      <c r="BI66" s="74"/>
      <c r="BJ66" s="74"/>
      <c r="BK66" s="74"/>
      <c r="BL66" s="74"/>
      <c r="BM66" s="74"/>
      <c r="BN66" s="74"/>
      <c r="BO66" s="70"/>
      <c r="BQ66" s="9"/>
      <c r="BR66" s="74"/>
      <c r="BS66" s="74"/>
      <c r="BT66" s="74"/>
      <c r="BU66" s="74"/>
      <c r="BV66" s="74"/>
      <c r="BW66" s="74"/>
      <c r="BX66" s="74"/>
      <c r="BY66" s="74"/>
      <c r="BZ66" s="74"/>
      <c r="CA66" s="70"/>
      <c r="CC66" s="9"/>
      <c r="CD66" s="74"/>
      <c r="CE66" s="74"/>
      <c r="CF66" s="74"/>
      <c r="CG66" s="74"/>
      <c r="CH66" s="74"/>
      <c r="CI66" s="74"/>
      <c r="CJ66" s="74"/>
      <c r="CK66" s="74"/>
      <c r="CL66" s="74"/>
      <c r="CM66" s="70"/>
      <c r="CO66" s="9"/>
      <c r="CP66" s="74"/>
      <c r="CQ66" s="74"/>
      <c r="CR66" s="74"/>
      <c r="CS66" s="74"/>
      <c r="CT66" s="74"/>
      <c r="CU66" s="74"/>
      <c r="CV66" s="74"/>
      <c r="CW66" s="74"/>
      <c r="CX66" s="74"/>
      <c r="CY66" s="70"/>
    </row>
    <row r="67" spans="32:103" x14ac:dyDescent="0.3">
      <c r="AF67" s="8"/>
      <c r="AG67" s="70"/>
      <c r="AH67" s="74"/>
      <c r="AI67" s="74"/>
      <c r="AJ67" s="74"/>
      <c r="AK67" s="74"/>
      <c r="AL67" s="74"/>
      <c r="AM67" s="74"/>
      <c r="AN67" s="74"/>
      <c r="AO67" s="74"/>
      <c r="AP67" s="2"/>
      <c r="AQ67" s="96"/>
      <c r="AS67" s="9"/>
      <c r="AT67" s="74"/>
      <c r="AU67" s="74"/>
      <c r="AV67" s="74"/>
      <c r="AW67" s="74"/>
      <c r="AX67" s="74"/>
      <c r="AY67" s="74"/>
      <c r="AZ67" s="74"/>
      <c r="BA67" s="74"/>
      <c r="BB67" s="74"/>
      <c r="BC67" s="70"/>
      <c r="BE67" s="9"/>
      <c r="BF67" s="74"/>
      <c r="BG67" s="74"/>
      <c r="BH67" s="74"/>
      <c r="BI67" s="74"/>
      <c r="BJ67" s="74"/>
      <c r="BK67" s="74"/>
      <c r="BL67" s="74"/>
      <c r="BM67" s="74"/>
      <c r="BN67" s="74"/>
      <c r="BO67" s="70"/>
      <c r="BQ67" s="9"/>
      <c r="BR67" s="74"/>
      <c r="BS67" s="74"/>
      <c r="BT67" s="74"/>
      <c r="BU67" s="74"/>
      <c r="BV67" s="74"/>
      <c r="BW67" s="74"/>
      <c r="BX67" s="74"/>
      <c r="BY67" s="74"/>
      <c r="BZ67" s="74"/>
      <c r="CA67" s="70"/>
      <c r="CC67" s="9"/>
      <c r="CD67" s="74"/>
      <c r="CE67" s="74"/>
      <c r="CF67" s="74"/>
      <c r="CG67" s="74"/>
      <c r="CH67" s="74"/>
      <c r="CI67" s="74"/>
      <c r="CJ67" s="74"/>
      <c r="CK67" s="74"/>
      <c r="CL67" s="74"/>
      <c r="CM67" s="70"/>
      <c r="CO67" s="9"/>
      <c r="CP67" s="74"/>
      <c r="CQ67" s="74"/>
      <c r="CR67" s="74"/>
      <c r="CS67" s="74"/>
      <c r="CT67" s="74"/>
      <c r="CU67" s="74"/>
      <c r="CV67" s="74"/>
      <c r="CW67" s="74"/>
      <c r="CX67" s="74"/>
      <c r="CY67" s="70"/>
    </row>
    <row r="68" spans="32:103" x14ac:dyDescent="0.3">
      <c r="AF68" s="8"/>
      <c r="AG68" s="70"/>
      <c r="AH68" s="74"/>
      <c r="AI68" s="74"/>
      <c r="AJ68" s="74"/>
      <c r="AK68" s="74"/>
      <c r="AL68" s="74"/>
      <c r="AM68" s="74"/>
      <c r="AN68" s="74"/>
      <c r="AO68" s="74"/>
      <c r="AP68" s="2"/>
      <c r="AQ68" s="96"/>
      <c r="AS68" s="9"/>
      <c r="AT68" s="74"/>
      <c r="AU68" s="74"/>
      <c r="AV68" s="74"/>
      <c r="AW68" s="74"/>
      <c r="AX68" s="74"/>
      <c r="AY68" s="74"/>
      <c r="AZ68" s="74"/>
      <c r="BA68" s="74"/>
      <c r="BB68" s="74"/>
      <c r="BC68" s="70"/>
      <c r="BE68" s="9"/>
      <c r="BF68" s="74"/>
      <c r="BG68" s="74"/>
      <c r="BH68" s="74"/>
      <c r="BI68" s="74"/>
      <c r="BJ68" s="74"/>
      <c r="BK68" s="74"/>
      <c r="BL68" s="74"/>
      <c r="BM68" s="74"/>
      <c r="BN68" s="74"/>
      <c r="BO68" s="70"/>
      <c r="BQ68" s="9"/>
      <c r="BR68" s="74"/>
      <c r="BS68" s="74"/>
      <c r="BT68" s="74"/>
      <c r="BU68" s="74"/>
      <c r="BV68" s="74"/>
      <c r="BW68" s="74"/>
      <c r="BX68" s="74"/>
      <c r="BY68" s="74"/>
      <c r="BZ68" s="74"/>
      <c r="CA68" s="70"/>
      <c r="CC68" s="9"/>
      <c r="CD68" s="74"/>
      <c r="CE68" s="74"/>
      <c r="CF68" s="74"/>
      <c r="CG68" s="74"/>
      <c r="CH68" s="74"/>
      <c r="CI68" s="74"/>
      <c r="CJ68" s="74"/>
      <c r="CK68" s="74"/>
      <c r="CL68" s="74"/>
      <c r="CM68" s="70"/>
      <c r="CO68" s="9"/>
      <c r="CP68" s="74"/>
      <c r="CQ68" s="74"/>
      <c r="CR68" s="74"/>
      <c r="CS68" s="74"/>
      <c r="CT68" s="74"/>
      <c r="CU68" s="74"/>
      <c r="CV68" s="74"/>
      <c r="CW68" s="74"/>
      <c r="CX68" s="74"/>
      <c r="CY68" s="70"/>
    </row>
    <row r="69" spans="32:103" x14ac:dyDescent="0.3">
      <c r="AF69" s="8"/>
      <c r="AG69" s="70"/>
      <c r="AH69" s="74"/>
      <c r="AI69" s="74"/>
      <c r="AJ69" s="74"/>
      <c r="AK69" s="74"/>
      <c r="AL69" s="74"/>
      <c r="AM69" s="74"/>
      <c r="AN69" s="74"/>
      <c r="AO69" s="74"/>
      <c r="AP69" s="2"/>
      <c r="AQ69" s="96"/>
      <c r="AS69" s="9"/>
      <c r="AT69" s="74"/>
      <c r="AU69" s="74"/>
      <c r="AV69" s="74"/>
      <c r="AW69" s="74"/>
      <c r="AX69" s="74"/>
      <c r="AY69" s="74"/>
      <c r="AZ69" s="74"/>
      <c r="BA69" s="74"/>
      <c r="BB69" s="74"/>
      <c r="BC69" s="70"/>
      <c r="BE69" s="9"/>
      <c r="BF69" s="74"/>
      <c r="BG69" s="74"/>
      <c r="BH69" s="74"/>
      <c r="BI69" s="74"/>
      <c r="BJ69" s="74"/>
      <c r="BK69" s="74"/>
      <c r="BL69" s="74"/>
      <c r="BM69" s="74"/>
      <c r="BN69" s="74"/>
      <c r="BO69" s="70"/>
      <c r="BQ69" s="9"/>
      <c r="BR69" s="74"/>
      <c r="BS69" s="74"/>
      <c r="BT69" s="74"/>
      <c r="BU69" s="74"/>
      <c r="BV69" s="74"/>
      <c r="BW69" s="74"/>
      <c r="BX69" s="74"/>
      <c r="BY69" s="74"/>
      <c r="BZ69" s="74"/>
      <c r="CA69" s="70"/>
      <c r="CC69" s="9"/>
      <c r="CD69" s="74"/>
      <c r="CE69" s="74"/>
      <c r="CF69" s="74"/>
      <c r="CG69" s="74"/>
      <c r="CH69" s="74"/>
      <c r="CI69" s="74"/>
      <c r="CJ69" s="74"/>
      <c r="CK69" s="74"/>
      <c r="CL69" s="74"/>
      <c r="CM69" s="70"/>
      <c r="CO69" s="9"/>
      <c r="CP69" s="74"/>
      <c r="CQ69" s="74"/>
      <c r="CR69" s="74"/>
      <c r="CS69" s="74"/>
      <c r="CT69" s="74"/>
      <c r="CU69" s="74"/>
      <c r="CV69" s="74"/>
      <c r="CW69" s="74"/>
      <c r="CX69" s="74"/>
      <c r="CY69" s="70"/>
    </row>
    <row r="70" spans="32:103" x14ac:dyDescent="0.3">
      <c r="AF70" s="8"/>
      <c r="AG70" s="70"/>
      <c r="AH70" s="74"/>
      <c r="AI70" s="74"/>
      <c r="AJ70" s="74"/>
      <c r="AK70" s="74"/>
      <c r="AL70" s="74"/>
      <c r="AM70" s="74"/>
      <c r="AN70" s="74"/>
      <c r="AO70" s="74"/>
      <c r="AP70" s="2"/>
      <c r="AQ70" s="96"/>
      <c r="AS70" s="9"/>
      <c r="AT70" s="74"/>
      <c r="AU70" s="74"/>
      <c r="AV70" s="74"/>
      <c r="AW70" s="74"/>
      <c r="AX70" s="74"/>
      <c r="AY70" s="74"/>
      <c r="AZ70" s="74"/>
      <c r="BA70" s="74"/>
      <c r="BB70" s="74"/>
      <c r="BC70" s="70"/>
      <c r="BE70" s="9"/>
      <c r="BF70" s="74"/>
      <c r="BG70" s="74"/>
      <c r="BH70" s="74"/>
      <c r="BI70" s="74"/>
      <c r="BJ70" s="74"/>
      <c r="BK70" s="74"/>
      <c r="BL70" s="74"/>
      <c r="BM70" s="74"/>
      <c r="BN70" s="74"/>
      <c r="BO70" s="70"/>
      <c r="BQ70" s="9"/>
      <c r="BR70" s="74"/>
      <c r="BS70" s="74"/>
      <c r="BT70" s="74"/>
      <c r="BU70" s="74"/>
      <c r="BV70" s="74"/>
      <c r="BW70" s="74"/>
      <c r="BX70" s="74"/>
      <c r="BY70" s="74"/>
      <c r="BZ70" s="74"/>
      <c r="CA70" s="70"/>
      <c r="CC70" s="9"/>
      <c r="CD70" s="74"/>
      <c r="CE70" s="74"/>
      <c r="CF70" s="74"/>
      <c r="CG70" s="74"/>
      <c r="CH70" s="74"/>
      <c r="CI70" s="74"/>
      <c r="CJ70" s="74"/>
      <c r="CK70" s="74"/>
      <c r="CL70" s="74"/>
      <c r="CM70" s="70"/>
      <c r="CO70" s="9"/>
      <c r="CP70" s="74"/>
      <c r="CQ70" s="74"/>
      <c r="CR70" s="74"/>
      <c r="CS70" s="74"/>
      <c r="CT70" s="74"/>
      <c r="CU70" s="74"/>
      <c r="CV70" s="74"/>
      <c r="CW70" s="74"/>
      <c r="CX70" s="74"/>
      <c r="CY70" s="70"/>
    </row>
    <row r="71" spans="32:103" x14ac:dyDescent="0.3">
      <c r="AF71" s="8"/>
      <c r="AG71" s="70"/>
      <c r="AH71" s="74"/>
      <c r="AI71" s="74"/>
      <c r="AJ71" s="74"/>
      <c r="AK71" s="74"/>
      <c r="AL71" s="74"/>
      <c r="AM71" s="74"/>
      <c r="AN71" s="74"/>
      <c r="AO71" s="74"/>
      <c r="AP71" s="2"/>
      <c r="AQ71" s="96"/>
      <c r="AS71" s="9"/>
      <c r="AT71" s="74"/>
      <c r="AU71" s="74"/>
      <c r="AV71" s="74"/>
      <c r="AW71" s="74"/>
      <c r="AX71" s="74"/>
      <c r="AY71" s="74"/>
      <c r="AZ71" s="74"/>
      <c r="BA71" s="74"/>
      <c r="BB71" s="74"/>
      <c r="BC71" s="70"/>
      <c r="BE71" s="9"/>
      <c r="BF71" s="74"/>
      <c r="BG71" s="74"/>
      <c r="BH71" s="74"/>
      <c r="BI71" s="74"/>
      <c r="BJ71" s="74"/>
      <c r="BK71" s="74"/>
      <c r="BL71" s="74"/>
      <c r="BM71" s="74"/>
      <c r="BN71" s="74"/>
      <c r="BO71" s="70"/>
      <c r="BQ71" s="9"/>
      <c r="BR71" s="74"/>
      <c r="BS71" s="74"/>
      <c r="BT71" s="74"/>
      <c r="BU71" s="74"/>
      <c r="BV71" s="74"/>
      <c r="BW71" s="74"/>
      <c r="BX71" s="74"/>
      <c r="BY71" s="74"/>
      <c r="BZ71" s="74"/>
      <c r="CA71" s="70"/>
      <c r="CC71" s="9"/>
      <c r="CD71" s="74"/>
      <c r="CE71" s="74"/>
      <c r="CF71" s="74"/>
      <c r="CG71" s="74"/>
      <c r="CH71" s="74"/>
      <c r="CI71" s="74"/>
      <c r="CJ71" s="74"/>
      <c r="CK71" s="74"/>
      <c r="CL71" s="74"/>
      <c r="CM71" s="70"/>
      <c r="CO71" s="9"/>
      <c r="CP71" s="74"/>
      <c r="CQ71" s="74"/>
      <c r="CR71" s="74"/>
      <c r="CS71" s="74"/>
      <c r="CT71" s="74"/>
      <c r="CU71" s="74"/>
      <c r="CV71" s="74"/>
      <c r="CW71" s="74"/>
      <c r="CX71" s="74"/>
      <c r="CY71" s="70"/>
    </row>
    <row r="72" spans="32:103" x14ac:dyDescent="0.3">
      <c r="AF72" s="8"/>
      <c r="AG72" s="70"/>
      <c r="AH72" s="74"/>
      <c r="AI72" s="74"/>
      <c r="AJ72" s="74"/>
      <c r="AK72" s="74"/>
      <c r="AL72" s="74"/>
      <c r="AM72" s="74"/>
      <c r="AN72" s="74"/>
      <c r="AO72" s="74"/>
      <c r="AP72" s="2"/>
      <c r="AQ72" s="96"/>
      <c r="AS72" s="9"/>
      <c r="AT72" s="74"/>
      <c r="AU72" s="74"/>
      <c r="AV72" s="74"/>
      <c r="AW72" s="74"/>
      <c r="AX72" s="74"/>
      <c r="AY72" s="74"/>
      <c r="AZ72" s="74"/>
      <c r="BA72" s="74"/>
      <c r="BB72" s="74"/>
      <c r="BC72" s="70"/>
      <c r="BE72" s="9"/>
      <c r="BF72" s="74"/>
      <c r="BG72" s="74"/>
      <c r="BH72" s="74"/>
      <c r="BI72" s="74"/>
      <c r="BJ72" s="74"/>
      <c r="BK72" s="74"/>
      <c r="BL72" s="74"/>
      <c r="BM72" s="74"/>
      <c r="BN72" s="74"/>
      <c r="BO72" s="70"/>
      <c r="BQ72" s="9"/>
      <c r="BR72" s="74"/>
      <c r="BS72" s="74"/>
      <c r="BT72" s="74"/>
      <c r="BU72" s="74"/>
      <c r="BV72" s="74"/>
      <c r="BW72" s="74"/>
      <c r="BX72" s="74"/>
      <c r="BY72" s="74"/>
      <c r="BZ72" s="74"/>
      <c r="CA72" s="70"/>
      <c r="CC72" s="9"/>
      <c r="CD72" s="74"/>
      <c r="CE72" s="74"/>
      <c r="CF72" s="74"/>
      <c r="CG72" s="74"/>
      <c r="CH72" s="74"/>
      <c r="CI72" s="74"/>
      <c r="CJ72" s="74"/>
      <c r="CK72" s="74"/>
      <c r="CL72" s="74"/>
      <c r="CM72" s="70"/>
      <c r="CO72" s="9"/>
      <c r="CP72" s="74"/>
      <c r="CQ72" s="74"/>
      <c r="CR72" s="74"/>
      <c r="CS72" s="74"/>
      <c r="CT72" s="74"/>
      <c r="CU72" s="74"/>
      <c r="CV72" s="74"/>
      <c r="CW72" s="74"/>
      <c r="CX72" s="74"/>
      <c r="CY72" s="70"/>
    </row>
    <row r="73" spans="32:103" x14ac:dyDescent="0.3">
      <c r="AF73" s="8"/>
      <c r="AG73" s="70"/>
      <c r="AH73" s="74"/>
      <c r="AI73" s="74"/>
      <c r="AJ73" s="74"/>
      <c r="AK73" s="74"/>
      <c r="AL73" s="74"/>
      <c r="AM73" s="74"/>
      <c r="AN73" s="74"/>
      <c r="AO73" s="74"/>
      <c r="AP73" s="2"/>
      <c r="AQ73" s="96"/>
      <c r="AS73" s="9"/>
      <c r="AT73" s="74"/>
      <c r="AU73" s="74"/>
      <c r="AV73" s="74"/>
      <c r="AW73" s="74"/>
      <c r="AX73" s="74"/>
      <c r="AY73" s="74"/>
      <c r="AZ73" s="74"/>
      <c r="BA73" s="74"/>
      <c r="BB73" s="74"/>
      <c r="BC73" s="70"/>
      <c r="BE73" s="9"/>
      <c r="BF73" s="74"/>
      <c r="BG73" s="74"/>
      <c r="BH73" s="74"/>
      <c r="BI73" s="74"/>
      <c r="BJ73" s="74"/>
      <c r="BK73" s="74"/>
      <c r="BL73" s="74"/>
      <c r="BM73" s="74"/>
      <c r="BN73" s="74"/>
      <c r="BO73" s="70"/>
      <c r="BQ73" s="9"/>
      <c r="BR73" s="74"/>
      <c r="BS73" s="74"/>
      <c r="BT73" s="74"/>
      <c r="BU73" s="74"/>
      <c r="BV73" s="74"/>
      <c r="BW73" s="74"/>
      <c r="BX73" s="74"/>
      <c r="BY73" s="74"/>
      <c r="BZ73" s="74"/>
      <c r="CA73" s="70"/>
      <c r="CC73" s="9"/>
      <c r="CD73" s="74"/>
      <c r="CE73" s="74"/>
      <c r="CF73" s="74"/>
      <c r="CG73" s="74"/>
      <c r="CH73" s="74"/>
      <c r="CI73" s="74"/>
      <c r="CJ73" s="74"/>
      <c r="CK73" s="74"/>
      <c r="CL73" s="74"/>
      <c r="CM73" s="70"/>
      <c r="CO73" s="9"/>
      <c r="CP73" s="74"/>
      <c r="CQ73" s="74"/>
      <c r="CR73" s="74"/>
      <c r="CS73" s="74"/>
      <c r="CT73" s="74"/>
      <c r="CU73" s="74"/>
      <c r="CV73" s="74"/>
      <c r="CW73" s="74"/>
      <c r="CX73" s="74"/>
      <c r="CY73" s="70"/>
    </row>
    <row r="74" spans="32:103" x14ac:dyDescent="0.3">
      <c r="AF74" s="8"/>
      <c r="AG74" s="70"/>
      <c r="AH74" s="74"/>
      <c r="AI74" s="74"/>
      <c r="AJ74" s="74"/>
      <c r="AK74" s="74"/>
      <c r="AL74" s="74"/>
      <c r="AM74" s="74"/>
      <c r="AN74" s="74"/>
      <c r="AO74" s="74"/>
      <c r="AP74" s="2"/>
      <c r="AQ74" s="96"/>
      <c r="AS74" s="9"/>
      <c r="AT74" s="74"/>
      <c r="AU74" s="74"/>
      <c r="AV74" s="74"/>
      <c r="AW74" s="74"/>
      <c r="AX74" s="74"/>
      <c r="AY74" s="74"/>
      <c r="AZ74" s="74"/>
      <c r="BA74" s="74"/>
      <c r="BB74" s="74"/>
      <c r="BC74" s="70"/>
      <c r="BE74" s="9"/>
      <c r="BF74" s="74"/>
      <c r="BG74" s="74"/>
      <c r="BH74" s="74"/>
      <c r="BI74" s="74"/>
      <c r="BJ74" s="74"/>
      <c r="BK74" s="74"/>
      <c r="BL74" s="74"/>
      <c r="BM74" s="74"/>
      <c r="BN74" s="74"/>
      <c r="BO74" s="70"/>
      <c r="BQ74" s="9"/>
      <c r="BR74" s="74"/>
      <c r="BS74" s="74"/>
      <c r="BT74" s="74"/>
      <c r="BU74" s="74"/>
      <c r="BV74" s="74"/>
      <c r="BW74" s="74"/>
      <c r="BX74" s="74"/>
      <c r="BY74" s="74"/>
      <c r="BZ74" s="74"/>
      <c r="CA74" s="70"/>
      <c r="CC74" s="9"/>
      <c r="CD74" s="74"/>
      <c r="CE74" s="74"/>
      <c r="CF74" s="74"/>
      <c r="CG74" s="74"/>
      <c r="CH74" s="74"/>
      <c r="CI74" s="74"/>
      <c r="CJ74" s="74"/>
      <c r="CK74" s="74"/>
      <c r="CL74" s="74"/>
      <c r="CM74" s="70"/>
      <c r="CO74" s="9"/>
      <c r="CP74" s="74"/>
      <c r="CQ74" s="74"/>
      <c r="CR74" s="74"/>
      <c r="CS74" s="74"/>
      <c r="CT74" s="74"/>
      <c r="CU74" s="74"/>
      <c r="CV74" s="74"/>
      <c r="CW74" s="74"/>
      <c r="CX74" s="74"/>
      <c r="CY74" s="70"/>
    </row>
    <row r="75" spans="32:103" x14ac:dyDescent="0.3">
      <c r="AF75" s="8"/>
      <c r="AG75" s="70"/>
      <c r="AH75" s="74"/>
      <c r="AI75" s="74"/>
      <c r="AJ75" s="74"/>
      <c r="AK75" s="74"/>
      <c r="AL75" s="74"/>
      <c r="AM75" s="74"/>
      <c r="AN75" s="74"/>
      <c r="AO75" s="74"/>
      <c r="AP75" s="2"/>
      <c r="AQ75" s="96"/>
      <c r="AS75" s="9"/>
      <c r="AT75" s="74"/>
      <c r="AU75" s="74"/>
      <c r="AV75" s="74"/>
      <c r="AW75" s="74"/>
      <c r="AX75" s="74"/>
      <c r="AY75" s="74"/>
      <c r="AZ75" s="74"/>
      <c r="BA75" s="74"/>
      <c r="BB75" s="74"/>
      <c r="BC75" s="70"/>
      <c r="BE75" s="9"/>
      <c r="BF75" s="74"/>
      <c r="BG75" s="74"/>
      <c r="BH75" s="74"/>
      <c r="BI75" s="74"/>
      <c r="BJ75" s="74"/>
      <c r="BK75" s="74"/>
      <c r="BL75" s="74"/>
      <c r="BM75" s="74"/>
      <c r="BN75" s="74"/>
      <c r="BO75" s="70"/>
      <c r="BQ75" s="9"/>
      <c r="BR75" s="74"/>
      <c r="BS75" s="74"/>
      <c r="BT75" s="74"/>
      <c r="BU75" s="74"/>
      <c r="BV75" s="74"/>
      <c r="BW75" s="74"/>
      <c r="BX75" s="74"/>
      <c r="BY75" s="74"/>
      <c r="BZ75" s="74"/>
      <c r="CA75" s="70"/>
      <c r="CC75" s="9"/>
      <c r="CD75" s="74"/>
      <c r="CE75" s="74"/>
      <c r="CF75" s="74"/>
      <c r="CG75" s="74"/>
      <c r="CH75" s="74"/>
      <c r="CI75" s="74"/>
      <c r="CJ75" s="74"/>
      <c r="CK75" s="74"/>
      <c r="CL75" s="74"/>
      <c r="CM75" s="70"/>
      <c r="CO75" s="9"/>
      <c r="CP75" s="74"/>
      <c r="CQ75" s="74"/>
      <c r="CR75" s="74"/>
      <c r="CS75" s="74"/>
      <c r="CT75" s="74"/>
      <c r="CU75" s="74"/>
      <c r="CV75" s="74"/>
      <c r="CW75" s="74"/>
      <c r="CX75" s="74"/>
      <c r="CY75" s="70"/>
    </row>
    <row r="76" spans="32:103" x14ac:dyDescent="0.3">
      <c r="AF76" s="8"/>
      <c r="AG76" s="70"/>
      <c r="AH76" s="74"/>
      <c r="AI76" s="74"/>
      <c r="AJ76" s="74"/>
      <c r="AK76" s="74"/>
      <c r="AL76" s="74"/>
      <c r="AM76" s="74"/>
      <c r="AN76" s="74"/>
      <c r="AO76" s="74"/>
      <c r="AP76" s="2"/>
      <c r="AQ76" s="96"/>
      <c r="AS76" s="9"/>
      <c r="AT76" s="74"/>
      <c r="AU76" s="74"/>
      <c r="AV76" s="74"/>
      <c r="AW76" s="74"/>
      <c r="AX76" s="74"/>
      <c r="AY76" s="74"/>
      <c r="AZ76" s="74"/>
      <c r="BA76" s="74"/>
      <c r="BB76" s="74"/>
      <c r="BC76" s="70"/>
      <c r="BE76" s="9"/>
      <c r="BF76" s="74"/>
      <c r="BG76" s="74"/>
      <c r="BH76" s="74"/>
      <c r="BI76" s="74"/>
      <c r="BJ76" s="74"/>
      <c r="BK76" s="74"/>
      <c r="BL76" s="74"/>
      <c r="BM76" s="74"/>
      <c r="BN76" s="74"/>
      <c r="BO76" s="70"/>
      <c r="BQ76" s="9"/>
      <c r="BR76" s="74"/>
      <c r="BS76" s="74"/>
      <c r="BT76" s="74"/>
      <c r="BU76" s="74"/>
      <c r="BV76" s="74"/>
      <c r="BW76" s="74"/>
      <c r="BX76" s="74"/>
      <c r="BY76" s="74"/>
      <c r="BZ76" s="74"/>
      <c r="CA76" s="70"/>
      <c r="CC76" s="9"/>
      <c r="CD76" s="74"/>
      <c r="CE76" s="74"/>
      <c r="CF76" s="74"/>
      <c r="CG76" s="74"/>
      <c r="CH76" s="74"/>
      <c r="CI76" s="74"/>
      <c r="CJ76" s="74"/>
      <c r="CK76" s="74"/>
      <c r="CL76" s="74"/>
      <c r="CM76" s="70"/>
      <c r="CO76" s="9"/>
      <c r="CP76" s="74"/>
      <c r="CQ76" s="74"/>
      <c r="CR76" s="74"/>
      <c r="CS76" s="74"/>
      <c r="CT76" s="74"/>
      <c r="CU76" s="74"/>
      <c r="CV76" s="74"/>
      <c r="CW76" s="74"/>
      <c r="CX76" s="74"/>
      <c r="CY76" s="70"/>
    </row>
    <row r="77" spans="32:103" x14ac:dyDescent="0.3">
      <c r="AF77" s="8"/>
      <c r="AG77" s="70"/>
      <c r="AH77" s="74"/>
      <c r="AI77" s="74"/>
      <c r="AJ77" s="74"/>
      <c r="AK77" s="74"/>
      <c r="AL77" s="74"/>
      <c r="AM77" s="74"/>
      <c r="AN77" s="74"/>
      <c r="AO77" s="74"/>
      <c r="AP77" s="2"/>
      <c r="AQ77" s="96"/>
      <c r="AS77" s="9"/>
      <c r="AT77" s="74"/>
      <c r="AU77" s="74"/>
      <c r="AV77" s="74"/>
      <c r="AW77" s="74"/>
      <c r="AX77" s="74"/>
      <c r="AY77" s="74"/>
      <c r="AZ77" s="74"/>
      <c r="BA77" s="74"/>
      <c r="BB77" s="74"/>
      <c r="BC77" s="70"/>
      <c r="BE77" s="9"/>
      <c r="BF77" s="74"/>
      <c r="BG77" s="74"/>
      <c r="BH77" s="74"/>
      <c r="BI77" s="74"/>
      <c r="BJ77" s="74"/>
      <c r="BK77" s="74"/>
      <c r="BL77" s="74"/>
      <c r="BM77" s="74"/>
      <c r="BN77" s="74"/>
      <c r="BO77" s="70"/>
      <c r="BQ77" s="9"/>
      <c r="BR77" s="74"/>
      <c r="BS77" s="74"/>
      <c r="BT77" s="74"/>
      <c r="BU77" s="74"/>
      <c r="BV77" s="74"/>
      <c r="BW77" s="74"/>
      <c r="BX77" s="74"/>
      <c r="BY77" s="74"/>
      <c r="BZ77" s="74"/>
      <c r="CA77" s="70"/>
      <c r="CC77" s="9"/>
      <c r="CD77" s="74"/>
      <c r="CE77" s="74"/>
      <c r="CF77" s="74"/>
      <c r="CG77" s="74"/>
      <c r="CH77" s="74"/>
      <c r="CI77" s="74"/>
      <c r="CJ77" s="74"/>
      <c r="CK77" s="74"/>
      <c r="CL77" s="74"/>
      <c r="CM77" s="70"/>
      <c r="CO77" s="9"/>
      <c r="CP77" s="74"/>
      <c r="CQ77" s="74"/>
      <c r="CR77" s="74"/>
      <c r="CS77" s="74"/>
      <c r="CT77" s="74"/>
      <c r="CU77" s="74"/>
      <c r="CV77" s="74"/>
      <c r="CW77" s="74"/>
      <c r="CX77" s="74"/>
      <c r="CY77" s="70"/>
    </row>
    <row r="78" spans="32:103" x14ac:dyDescent="0.3">
      <c r="AF78" s="8"/>
      <c r="AG78" s="70"/>
      <c r="AH78" s="74"/>
      <c r="AI78" s="74"/>
      <c r="AJ78" s="74"/>
      <c r="AK78" s="74"/>
      <c r="AL78" s="74"/>
      <c r="AM78" s="74"/>
      <c r="AN78" s="74"/>
      <c r="AO78" s="74"/>
      <c r="AP78" s="2"/>
      <c r="AQ78" s="96"/>
      <c r="AS78" s="9"/>
      <c r="AT78" s="74"/>
      <c r="AU78" s="74"/>
      <c r="AV78" s="74"/>
      <c r="AW78" s="74"/>
      <c r="AX78" s="74"/>
      <c r="AY78" s="74"/>
      <c r="AZ78" s="74"/>
      <c r="BA78" s="74"/>
      <c r="BB78" s="74"/>
      <c r="BC78" s="70"/>
      <c r="BE78" s="9"/>
      <c r="BF78" s="74"/>
      <c r="BG78" s="74"/>
      <c r="BH78" s="74"/>
      <c r="BI78" s="74"/>
      <c r="BJ78" s="74"/>
      <c r="BK78" s="74"/>
      <c r="BL78" s="74"/>
      <c r="BM78" s="74"/>
      <c r="BN78" s="74"/>
      <c r="BO78" s="70"/>
      <c r="BQ78" s="9"/>
      <c r="BR78" s="74"/>
      <c r="BS78" s="74"/>
      <c r="BT78" s="74"/>
      <c r="BU78" s="74"/>
      <c r="BV78" s="74"/>
      <c r="BW78" s="74"/>
      <c r="BX78" s="74"/>
      <c r="BY78" s="74"/>
      <c r="BZ78" s="74"/>
      <c r="CA78" s="70"/>
      <c r="CC78" s="9"/>
      <c r="CD78" s="74"/>
      <c r="CE78" s="74"/>
      <c r="CF78" s="74"/>
      <c r="CG78" s="74"/>
      <c r="CH78" s="74"/>
      <c r="CI78" s="74"/>
      <c r="CJ78" s="74"/>
      <c r="CK78" s="74"/>
      <c r="CL78" s="74"/>
      <c r="CM78" s="70"/>
      <c r="CO78" s="9"/>
      <c r="CP78" s="74"/>
      <c r="CQ78" s="74"/>
      <c r="CR78" s="74"/>
      <c r="CS78" s="74"/>
      <c r="CT78" s="74"/>
      <c r="CU78" s="74"/>
      <c r="CV78" s="74"/>
      <c r="CW78" s="74"/>
      <c r="CX78" s="74"/>
      <c r="CY78" s="70"/>
    </row>
    <row r="79" spans="32:103" x14ac:dyDescent="0.3">
      <c r="AF79" s="8"/>
      <c r="AG79" s="70"/>
      <c r="AH79" s="74"/>
      <c r="AI79" s="74"/>
      <c r="AJ79" s="74"/>
      <c r="AK79" s="74"/>
      <c r="AL79" s="74"/>
      <c r="AM79" s="74"/>
      <c r="AN79" s="74"/>
      <c r="AO79" s="74"/>
      <c r="AP79" s="2"/>
      <c r="AQ79" s="96"/>
      <c r="AS79" s="9"/>
      <c r="AT79" s="74"/>
      <c r="AU79" s="74"/>
      <c r="AV79" s="74"/>
      <c r="AW79" s="74"/>
      <c r="AX79" s="74"/>
      <c r="AY79" s="74"/>
      <c r="AZ79" s="74"/>
      <c r="BA79" s="74"/>
      <c r="BB79" s="74"/>
      <c r="BC79" s="70"/>
      <c r="BE79" s="9"/>
      <c r="BF79" s="74"/>
      <c r="BG79" s="74"/>
      <c r="BH79" s="74"/>
      <c r="BI79" s="74"/>
      <c r="BJ79" s="74"/>
      <c r="BK79" s="74"/>
      <c r="BL79" s="74"/>
      <c r="BM79" s="74"/>
      <c r="BN79" s="74"/>
      <c r="BO79" s="70"/>
      <c r="BQ79" s="9"/>
      <c r="BR79" s="74"/>
      <c r="BS79" s="74"/>
      <c r="BT79" s="74"/>
      <c r="BU79" s="74"/>
      <c r="BV79" s="74"/>
      <c r="BW79" s="74"/>
      <c r="BX79" s="74"/>
      <c r="BY79" s="74"/>
      <c r="BZ79" s="74"/>
      <c r="CA79" s="70"/>
      <c r="CC79" s="9"/>
      <c r="CD79" s="74"/>
      <c r="CE79" s="74"/>
      <c r="CF79" s="74"/>
      <c r="CG79" s="74"/>
      <c r="CH79" s="74"/>
      <c r="CI79" s="74"/>
      <c r="CJ79" s="74"/>
      <c r="CK79" s="74"/>
      <c r="CL79" s="74"/>
      <c r="CM79" s="70"/>
      <c r="CO79" s="9"/>
      <c r="CP79" s="74"/>
      <c r="CQ79" s="74"/>
      <c r="CR79" s="74"/>
      <c r="CS79" s="74"/>
      <c r="CT79" s="74"/>
      <c r="CU79" s="74"/>
      <c r="CV79" s="74"/>
      <c r="CW79" s="74"/>
      <c r="CX79" s="74"/>
      <c r="CY79" s="70"/>
    </row>
    <row r="80" spans="32:103" x14ac:dyDescent="0.3">
      <c r="AF80" s="8"/>
      <c r="AG80" s="70"/>
      <c r="AH80" s="74"/>
      <c r="AI80" s="74"/>
      <c r="AJ80" s="74"/>
      <c r="AK80" s="74"/>
      <c r="AL80" s="74"/>
      <c r="AM80" s="74"/>
      <c r="AN80" s="74"/>
      <c r="AO80" s="74"/>
      <c r="AP80" s="2"/>
      <c r="AQ80" s="96"/>
      <c r="AS80" s="9"/>
      <c r="AT80" s="74"/>
      <c r="AU80" s="74"/>
      <c r="AV80" s="74"/>
      <c r="AW80" s="74"/>
      <c r="AX80" s="74"/>
      <c r="AY80" s="74"/>
      <c r="AZ80" s="74"/>
      <c r="BA80" s="74"/>
      <c r="BB80" s="74"/>
      <c r="BC80" s="70"/>
      <c r="BE80" s="9"/>
      <c r="BF80" s="74"/>
      <c r="BG80" s="74"/>
      <c r="BH80" s="74"/>
      <c r="BI80" s="74"/>
      <c r="BJ80" s="74"/>
      <c r="BK80" s="74"/>
      <c r="BL80" s="74"/>
      <c r="BM80" s="74"/>
      <c r="BN80" s="74"/>
      <c r="BO80" s="70"/>
      <c r="BQ80" s="9"/>
      <c r="BR80" s="74"/>
      <c r="BS80" s="74"/>
      <c r="BT80" s="74"/>
      <c r="BU80" s="74"/>
      <c r="BV80" s="74"/>
      <c r="BW80" s="74"/>
      <c r="BX80" s="74"/>
      <c r="BY80" s="74"/>
      <c r="BZ80" s="74"/>
      <c r="CA80" s="70"/>
      <c r="CC80" s="9"/>
      <c r="CD80" s="74"/>
      <c r="CE80" s="74"/>
      <c r="CF80" s="74"/>
      <c r="CG80" s="74"/>
      <c r="CH80" s="74"/>
      <c r="CI80" s="74"/>
      <c r="CJ80" s="74"/>
      <c r="CK80" s="74"/>
      <c r="CL80" s="74"/>
      <c r="CM80" s="70"/>
      <c r="CO80" s="9"/>
      <c r="CP80" s="74"/>
      <c r="CQ80" s="74"/>
      <c r="CR80" s="74"/>
      <c r="CS80" s="74"/>
      <c r="CT80" s="74"/>
      <c r="CU80" s="74"/>
      <c r="CV80" s="74"/>
      <c r="CW80" s="74"/>
      <c r="CX80" s="74"/>
      <c r="CY80" s="70"/>
    </row>
    <row r="81" spans="32:103" x14ac:dyDescent="0.3">
      <c r="AF81" s="8"/>
      <c r="AG81" s="70"/>
      <c r="AH81" s="74"/>
      <c r="AI81" s="74"/>
      <c r="AJ81" s="74"/>
      <c r="AK81" s="74"/>
      <c r="AL81" s="74"/>
      <c r="AM81" s="74"/>
      <c r="AN81" s="74"/>
      <c r="AO81" s="74"/>
      <c r="AP81" s="2"/>
      <c r="AQ81" s="96"/>
      <c r="AS81" s="9"/>
      <c r="AT81" s="74"/>
      <c r="AU81" s="74"/>
      <c r="AV81" s="74"/>
      <c r="AW81" s="74"/>
      <c r="AX81" s="74"/>
      <c r="AY81" s="74"/>
      <c r="AZ81" s="74"/>
      <c r="BA81" s="74"/>
      <c r="BB81" s="74"/>
      <c r="BC81" s="70"/>
      <c r="BE81" s="9"/>
      <c r="BF81" s="74"/>
      <c r="BG81" s="74"/>
      <c r="BH81" s="74"/>
      <c r="BI81" s="74"/>
      <c r="BJ81" s="74"/>
      <c r="BK81" s="74"/>
      <c r="BL81" s="74"/>
      <c r="BM81" s="74"/>
      <c r="BN81" s="74"/>
      <c r="BO81" s="70"/>
      <c r="BQ81" s="9"/>
      <c r="BR81" s="74"/>
      <c r="BS81" s="74"/>
      <c r="BT81" s="74"/>
      <c r="BU81" s="74"/>
      <c r="BV81" s="74"/>
      <c r="BW81" s="74"/>
      <c r="BX81" s="74"/>
      <c r="BY81" s="74"/>
      <c r="BZ81" s="74"/>
      <c r="CA81" s="70"/>
      <c r="CC81" s="9"/>
      <c r="CD81" s="74"/>
      <c r="CE81" s="74"/>
      <c r="CF81" s="74"/>
      <c r="CG81" s="74"/>
      <c r="CH81" s="74"/>
      <c r="CI81" s="74"/>
      <c r="CJ81" s="74"/>
      <c r="CK81" s="74"/>
      <c r="CL81" s="74"/>
      <c r="CM81" s="70"/>
      <c r="CO81" s="9"/>
      <c r="CP81" s="74"/>
      <c r="CQ81" s="74"/>
      <c r="CR81" s="74"/>
      <c r="CS81" s="74"/>
      <c r="CT81" s="74"/>
      <c r="CU81" s="74"/>
      <c r="CV81" s="74"/>
      <c r="CW81" s="74"/>
      <c r="CX81" s="74"/>
      <c r="CY81" s="70"/>
    </row>
    <row r="82" spans="32:103" x14ac:dyDescent="0.3">
      <c r="AF82" s="8"/>
      <c r="AG82" s="70"/>
      <c r="AH82" s="74"/>
      <c r="AI82" s="74"/>
      <c r="AJ82" s="74"/>
      <c r="AK82" s="74"/>
      <c r="AL82" s="74"/>
      <c r="AM82" s="74"/>
      <c r="AN82" s="74"/>
      <c r="AO82" s="74"/>
      <c r="AP82" s="2"/>
      <c r="AQ82" s="96"/>
      <c r="AS82" s="9"/>
      <c r="AT82" s="74"/>
      <c r="AU82" s="74"/>
      <c r="AV82" s="74"/>
      <c r="AW82" s="74"/>
      <c r="AX82" s="74"/>
      <c r="AY82" s="74"/>
      <c r="AZ82" s="74"/>
      <c r="BA82" s="74"/>
      <c r="BB82" s="74"/>
      <c r="BC82" s="70"/>
      <c r="BE82" s="9"/>
      <c r="BF82" s="74"/>
      <c r="BG82" s="74"/>
      <c r="BH82" s="74"/>
      <c r="BI82" s="74"/>
      <c r="BJ82" s="74"/>
      <c r="BK82" s="74"/>
      <c r="BL82" s="74"/>
      <c r="BM82" s="74"/>
      <c r="BN82" s="74"/>
      <c r="BO82" s="70"/>
      <c r="BQ82" s="9"/>
      <c r="BR82" s="74"/>
      <c r="BS82" s="74"/>
      <c r="BT82" s="74"/>
      <c r="BU82" s="74"/>
      <c r="BV82" s="74"/>
      <c r="BW82" s="74"/>
      <c r="BX82" s="74"/>
      <c r="BY82" s="74"/>
      <c r="BZ82" s="74"/>
      <c r="CA82" s="70"/>
      <c r="CC82" s="9"/>
      <c r="CD82" s="74"/>
      <c r="CE82" s="74"/>
      <c r="CF82" s="74"/>
      <c r="CG82" s="74"/>
      <c r="CH82" s="74"/>
      <c r="CI82" s="74"/>
      <c r="CJ82" s="74"/>
      <c r="CK82" s="74"/>
      <c r="CL82" s="74"/>
      <c r="CM82" s="70"/>
      <c r="CO82" s="9"/>
      <c r="CP82" s="74"/>
      <c r="CQ82" s="74"/>
      <c r="CR82" s="74"/>
      <c r="CS82" s="74"/>
      <c r="CT82" s="74"/>
      <c r="CU82" s="74"/>
      <c r="CV82" s="74"/>
      <c r="CW82" s="74"/>
      <c r="CX82" s="74"/>
      <c r="CY82" s="70"/>
    </row>
    <row r="83" spans="32:103" x14ac:dyDescent="0.3">
      <c r="AF83" s="8"/>
      <c r="AG83" s="70"/>
      <c r="AH83" s="74"/>
      <c r="AI83" s="74"/>
      <c r="AJ83" s="74"/>
      <c r="AK83" s="74"/>
      <c r="AL83" s="74"/>
      <c r="AM83" s="74"/>
      <c r="AN83" s="74"/>
      <c r="AO83" s="74"/>
      <c r="AP83" s="2"/>
      <c r="AQ83" s="96"/>
      <c r="AS83" s="9"/>
      <c r="AT83" s="74"/>
      <c r="AU83" s="74"/>
      <c r="AV83" s="74"/>
      <c r="AW83" s="74"/>
      <c r="AX83" s="74"/>
      <c r="AY83" s="74"/>
      <c r="AZ83" s="74"/>
      <c r="BA83" s="74"/>
      <c r="BB83" s="74"/>
      <c r="BC83" s="70"/>
      <c r="BE83" s="9"/>
      <c r="BF83" s="74"/>
      <c r="BG83" s="74"/>
      <c r="BH83" s="74"/>
      <c r="BI83" s="74"/>
      <c r="BJ83" s="74"/>
      <c r="BK83" s="74"/>
      <c r="BL83" s="74"/>
      <c r="BM83" s="74"/>
      <c r="BN83" s="74"/>
      <c r="BO83" s="70"/>
      <c r="BQ83" s="9"/>
      <c r="BR83" s="74"/>
      <c r="BS83" s="74"/>
      <c r="BT83" s="74"/>
      <c r="BU83" s="74"/>
      <c r="BV83" s="74"/>
      <c r="BW83" s="74"/>
      <c r="BX83" s="74"/>
      <c r="BY83" s="74"/>
      <c r="BZ83" s="74"/>
      <c r="CA83" s="70"/>
      <c r="CC83" s="9"/>
      <c r="CD83" s="74"/>
      <c r="CE83" s="74"/>
      <c r="CF83" s="74"/>
      <c r="CG83" s="74"/>
      <c r="CH83" s="74"/>
      <c r="CI83" s="74"/>
      <c r="CJ83" s="74"/>
      <c r="CK83" s="74"/>
      <c r="CL83" s="74"/>
      <c r="CM83" s="70"/>
      <c r="CO83" s="9"/>
      <c r="CP83" s="74"/>
      <c r="CQ83" s="74"/>
      <c r="CR83" s="74"/>
      <c r="CS83" s="74"/>
      <c r="CT83" s="74"/>
      <c r="CU83" s="74"/>
      <c r="CV83" s="74"/>
      <c r="CW83" s="74"/>
      <c r="CX83" s="74"/>
      <c r="CY83" s="70"/>
    </row>
    <row r="84" spans="32:103" x14ac:dyDescent="0.3">
      <c r="AF84" s="8"/>
      <c r="AG84" s="70"/>
      <c r="AH84" s="74"/>
      <c r="AI84" s="74"/>
      <c r="AJ84" s="74"/>
      <c r="AK84" s="74"/>
      <c r="AL84" s="74"/>
      <c r="AM84" s="74"/>
      <c r="AN84" s="74"/>
      <c r="AO84" s="74"/>
      <c r="AP84" s="2"/>
      <c r="AQ84" s="96"/>
      <c r="AS84" s="9"/>
      <c r="AT84" s="74"/>
      <c r="AU84" s="74"/>
      <c r="AV84" s="74"/>
      <c r="AW84" s="74"/>
      <c r="AX84" s="74"/>
      <c r="AY84" s="74"/>
      <c r="AZ84" s="74"/>
      <c r="BA84" s="74"/>
      <c r="BB84" s="74"/>
      <c r="BC84" s="70"/>
      <c r="BE84" s="9"/>
      <c r="BF84" s="74"/>
      <c r="BG84" s="74"/>
      <c r="BH84" s="74"/>
      <c r="BI84" s="74"/>
      <c r="BJ84" s="74"/>
      <c r="BK84" s="74"/>
      <c r="BL84" s="74"/>
      <c r="BM84" s="74"/>
      <c r="BN84" s="74"/>
      <c r="BO84" s="70"/>
      <c r="BQ84" s="9"/>
      <c r="BR84" s="74"/>
      <c r="BS84" s="74"/>
      <c r="BT84" s="74"/>
      <c r="BU84" s="74"/>
      <c r="BV84" s="74"/>
      <c r="BW84" s="74"/>
      <c r="BX84" s="74"/>
      <c r="BY84" s="74"/>
      <c r="BZ84" s="74"/>
      <c r="CA84" s="70"/>
      <c r="CC84" s="9"/>
      <c r="CD84" s="74"/>
      <c r="CE84" s="74"/>
      <c r="CF84" s="74"/>
      <c r="CG84" s="74"/>
      <c r="CH84" s="74"/>
      <c r="CI84" s="74"/>
      <c r="CJ84" s="74"/>
      <c r="CK84" s="74"/>
      <c r="CL84" s="74"/>
      <c r="CM84" s="70"/>
      <c r="CO84" s="9"/>
      <c r="CP84" s="74"/>
      <c r="CQ84" s="74"/>
      <c r="CR84" s="74"/>
      <c r="CS84" s="74"/>
      <c r="CT84" s="74"/>
      <c r="CU84" s="74"/>
      <c r="CV84" s="74"/>
      <c r="CW84" s="74"/>
      <c r="CX84" s="74"/>
      <c r="CY84" s="70"/>
    </row>
    <row r="85" spans="32:103" x14ac:dyDescent="0.3">
      <c r="AL85" s="74"/>
      <c r="AM85" s="74"/>
      <c r="AN85" s="74"/>
      <c r="AO85" s="74"/>
      <c r="AP85" s="2"/>
      <c r="AQ85" s="96"/>
      <c r="AS85" s="9"/>
      <c r="AT85" s="74"/>
      <c r="AU85" s="74"/>
      <c r="AV85" s="74"/>
      <c r="AW85" s="74"/>
      <c r="AX85" s="74"/>
      <c r="AY85" s="74"/>
      <c r="AZ85" s="74"/>
      <c r="BA85" s="74"/>
      <c r="BB85" s="74"/>
      <c r="BC85" s="70"/>
      <c r="BE85" s="9"/>
      <c r="BF85" s="74"/>
      <c r="BG85" s="74"/>
      <c r="BH85" s="74"/>
      <c r="BI85" s="74"/>
      <c r="BJ85" s="74"/>
      <c r="BK85" s="74"/>
      <c r="BL85" s="74"/>
      <c r="BM85" s="74"/>
      <c r="BN85" s="74"/>
      <c r="BO85" s="70"/>
      <c r="BQ85" s="9"/>
      <c r="BR85" s="74"/>
      <c r="BS85" s="74"/>
      <c r="BT85" s="74"/>
      <c r="BU85" s="74"/>
      <c r="BV85" s="74"/>
      <c r="BW85" s="74"/>
      <c r="BX85" s="74"/>
      <c r="BY85" s="74"/>
      <c r="BZ85" s="74"/>
      <c r="CA85" s="70"/>
      <c r="CC85" s="9"/>
      <c r="CD85" s="74"/>
      <c r="CE85" s="74"/>
      <c r="CF85" s="74"/>
      <c r="CG85" s="74"/>
      <c r="CH85" s="74"/>
      <c r="CI85" s="74"/>
      <c r="CJ85" s="74"/>
      <c r="CK85" s="74"/>
      <c r="CL85" s="74"/>
      <c r="CM85" s="70"/>
      <c r="CO85" s="9"/>
      <c r="CP85" s="74"/>
      <c r="CQ85" s="74"/>
      <c r="CR85" s="74"/>
      <c r="CS85" s="74"/>
      <c r="CT85" s="74"/>
      <c r="CU85" s="74"/>
      <c r="CV85" s="74"/>
      <c r="CW85" s="74"/>
      <c r="CX85" s="74"/>
      <c r="CY85" s="70"/>
    </row>
    <row r="86" spans="32:103" x14ac:dyDescent="0.3">
      <c r="AL86" s="74"/>
      <c r="AM86" s="74"/>
      <c r="AN86" s="74"/>
      <c r="AO86" s="74"/>
      <c r="AP86" s="2"/>
      <c r="AQ86" s="96"/>
      <c r="AS86" s="9"/>
      <c r="AT86" s="74"/>
      <c r="AU86" s="74"/>
      <c r="AV86" s="74"/>
      <c r="AW86" s="74"/>
      <c r="AX86" s="74"/>
      <c r="AY86" s="74"/>
      <c r="AZ86" s="74"/>
      <c r="BA86" s="74"/>
      <c r="BB86" s="74"/>
      <c r="BC86" s="70"/>
      <c r="BE86" s="9"/>
      <c r="BF86" s="74"/>
      <c r="BG86" s="74"/>
      <c r="BH86" s="74"/>
      <c r="BI86" s="74"/>
      <c r="BJ86" s="74"/>
      <c r="BK86" s="74"/>
      <c r="BL86" s="74"/>
      <c r="BM86" s="74"/>
      <c r="BN86" s="74"/>
      <c r="BO86" s="70"/>
      <c r="BQ86" s="9"/>
      <c r="BR86" s="74"/>
      <c r="BS86" s="74"/>
      <c r="BT86" s="74"/>
      <c r="BU86" s="74"/>
      <c r="BV86" s="74"/>
      <c r="BW86" s="74"/>
      <c r="BX86" s="74"/>
      <c r="BY86" s="74"/>
      <c r="BZ86" s="74"/>
      <c r="CA86" s="70"/>
      <c r="CC86" s="9"/>
      <c r="CD86" s="74"/>
      <c r="CE86" s="74"/>
      <c r="CF86" s="74"/>
      <c r="CG86" s="74"/>
      <c r="CH86" s="74"/>
      <c r="CI86" s="74"/>
      <c r="CJ86" s="74"/>
      <c r="CK86" s="74"/>
      <c r="CL86" s="74"/>
      <c r="CM86" s="70"/>
      <c r="CO86" s="9"/>
      <c r="CP86" s="74"/>
      <c r="CQ86" s="74"/>
      <c r="CR86" s="74"/>
      <c r="CS86" s="74"/>
      <c r="CT86" s="74"/>
      <c r="CU86" s="74"/>
      <c r="CV86" s="74"/>
      <c r="CW86" s="74"/>
      <c r="CX86" s="74"/>
      <c r="CY86" s="70"/>
    </row>
    <row r="87" spans="32:103" x14ac:dyDescent="0.3">
      <c r="AL87" s="74"/>
      <c r="AM87" s="74"/>
      <c r="AN87" s="74"/>
      <c r="AO87" s="74"/>
      <c r="AP87" s="2"/>
      <c r="AQ87" s="96"/>
      <c r="AS87" s="9"/>
      <c r="AT87" s="74"/>
      <c r="AU87" s="74"/>
      <c r="AV87" s="74"/>
      <c r="AW87" s="74"/>
      <c r="AX87" s="74"/>
      <c r="AY87" s="74"/>
      <c r="AZ87" s="74"/>
      <c r="BA87" s="74"/>
      <c r="BB87" s="74"/>
      <c r="BC87" s="70"/>
      <c r="BE87" s="9"/>
      <c r="BF87" s="74"/>
      <c r="BG87" s="74"/>
      <c r="BH87" s="74"/>
      <c r="BI87" s="74"/>
      <c r="BJ87" s="74"/>
      <c r="BK87" s="74"/>
      <c r="BL87" s="74"/>
      <c r="BM87" s="74"/>
      <c r="BN87" s="74"/>
      <c r="BO87" s="70"/>
      <c r="BQ87" s="9"/>
      <c r="BR87" s="74"/>
      <c r="BS87" s="74"/>
      <c r="BT87" s="74"/>
      <c r="BU87" s="74"/>
      <c r="BV87" s="74"/>
      <c r="BW87" s="74"/>
      <c r="BX87" s="74"/>
      <c r="BY87" s="74"/>
      <c r="BZ87" s="74"/>
      <c r="CA87" s="70"/>
      <c r="CC87" s="9"/>
      <c r="CD87" s="74"/>
      <c r="CE87" s="74"/>
      <c r="CF87" s="74"/>
      <c r="CG87" s="74"/>
      <c r="CH87" s="74"/>
      <c r="CI87" s="74"/>
      <c r="CJ87" s="74"/>
      <c r="CK87" s="74"/>
      <c r="CL87" s="74"/>
      <c r="CM87" s="70"/>
      <c r="CO87" s="9"/>
      <c r="CP87" s="74"/>
      <c r="CQ87" s="74"/>
      <c r="CR87" s="74"/>
      <c r="CS87" s="74"/>
      <c r="CT87" s="74"/>
      <c r="CU87" s="74"/>
      <c r="CV87" s="74"/>
      <c r="CW87" s="74"/>
      <c r="CX87" s="74"/>
      <c r="CY87" s="70"/>
    </row>
    <row r="88" spans="32:103" x14ac:dyDescent="0.3">
      <c r="AL88" s="74"/>
      <c r="AM88" s="74"/>
      <c r="AN88" s="74"/>
      <c r="AO88" s="74"/>
      <c r="AP88" s="2"/>
      <c r="AQ88" s="96"/>
      <c r="AS88" s="9"/>
      <c r="AT88" s="74"/>
      <c r="AU88" s="74"/>
      <c r="AV88" s="74"/>
      <c r="AW88" s="74"/>
      <c r="AX88" s="74"/>
      <c r="AY88" s="74"/>
      <c r="AZ88" s="74"/>
      <c r="BA88" s="74"/>
      <c r="BB88" s="74"/>
      <c r="BC88" s="70"/>
      <c r="BE88" s="9"/>
      <c r="BF88" s="74"/>
      <c r="BG88" s="74"/>
      <c r="BH88" s="74"/>
      <c r="BI88" s="74"/>
      <c r="BJ88" s="74"/>
      <c r="BK88" s="74"/>
      <c r="BL88" s="74"/>
      <c r="BM88" s="74"/>
      <c r="BN88" s="74"/>
      <c r="BO88" s="70"/>
      <c r="BQ88" s="9"/>
      <c r="BR88" s="74"/>
      <c r="BS88" s="74"/>
      <c r="BT88" s="74"/>
      <c r="BU88" s="74"/>
      <c r="BV88" s="74"/>
      <c r="BW88" s="74"/>
      <c r="BX88" s="74"/>
      <c r="BY88" s="74"/>
      <c r="BZ88" s="74"/>
      <c r="CA88" s="70"/>
      <c r="CC88" s="9"/>
      <c r="CD88" s="74"/>
      <c r="CE88" s="74"/>
      <c r="CF88" s="74"/>
      <c r="CG88" s="74"/>
      <c r="CH88" s="74"/>
      <c r="CI88" s="74"/>
      <c r="CJ88" s="74"/>
      <c r="CK88" s="74"/>
      <c r="CL88" s="74"/>
      <c r="CM88" s="70"/>
      <c r="CO88" s="9"/>
      <c r="CP88" s="74"/>
      <c r="CQ88" s="74"/>
      <c r="CR88" s="74"/>
      <c r="CS88" s="74"/>
      <c r="CT88" s="74"/>
      <c r="CU88" s="74"/>
      <c r="CV88" s="74"/>
      <c r="CW88" s="74"/>
      <c r="CX88" s="74"/>
      <c r="CY88" s="70"/>
    </row>
    <row r="89" spans="32:103" x14ac:dyDescent="0.3">
      <c r="AL89" s="74"/>
      <c r="AM89" s="74"/>
      <c r="AN89" s="74"/>
      <c r="AO89" s="74"/>
      <c r="AP89" s="2"/>
      <c r="AQ89" s="96"/>
      <c r="AS89" s="9"/>
      <c r="AT89" s="74"/>
      <c r="AU89" s="74"/>
      <c r="AV89" s="74"/>
      <c r="AW89" s="74"/>
      <c r="AX89" s="74"/>
      <c r="AY89" s="74"/>
      <c r="AZ89" s="74"/>
      <c r="BA89" s="74"/>
      <c r="BB89" s="74"/>
      <c r="BC89" s="70"/>
      <c r="BE89" s="9"/>
      <c r="BF89" s="74"/>
      <c r="BG89" s="74"/>
      <c r="BH89" s="74"/>
      <c r="BI89" s="74"/>
      <c r="BJ89" s="74"/>
      <c r="BK89" s="74"/>
      <c r="BL89" s="74"/>
      <c r="BM89" s="74"/>
      <c r="BN89" s="74"/>
      <c r="BO89" s="70"/>
      <c r="BQ89" s="9"/>
      <c r="BR89" s="74"/>
      <c r="BS89" s="74"/>
      <c r="BT89" s="74"/>
      <c r="BU89" s="74"/>
      <c r="BV89" s="74"/>
      <c r="BW89" s="74"/>
      <c r="BX89" s="74"/>
      <c r="BY89" s="74"/>
      <c r="BZ89" s="74"/>
      <c r="CA89" s="70"/>
      <c r="CC89" s="9"/>
      <c r="CD89" s="74"/>
      <c r="CE89" s="74"/>
      <c r="CF89" s="74"/>
      <c r="CG89" s="74"/>
      <c r="CH89" s="74"/>
      <c r="CI89" s="74"/>
      <c r="CJ89" s="74"/>
      <c r="CK89" s="74"/>
      <c r="CL89" s="74"/>
      <c r="CM89" s="70"/>
      <c r="CO89" s="9"/>
      <c r="CP89" s="74"/>
      <c r="CQ89" s="74"/>
      <c r="CR89" s="74"/>
      <c r="CS89" s="74"/>
      <c r="CT89" s="74"/>
      <c r="CU89" s="74"/>
      <c r="CV89" s="74"/>
      <c r="CW89" s="74"/>
      <c r="CX89" s="74"/>
      <c r="CY89" s="70"/>
    </row>
    <row r="90" spans="32:103" x14ac:dyDescent="0.3">
      <c r="AL90" s="74"/>
      <c r="AM90" s="74"/>
      <c r="AN90" s="74"/>
      <c r="AO90" s="74"/>
      <c r="AP90" s="2"/>
      <c r="AQ90" s="96"/>
      <c r="AS90" s="9"/>
      <c r="AT90" s="74"/>
      <c r="AU90" s="74"/>
      <c r="AV90" s="74"/>
      <c r="AW90" s="74"/>
      <c r="AX90" s="74"/>
      <c r="AY90" s="74"/>
      <c r="AZ90" s="74"/>
      <c r="BA90" s="74"/>
      <c r="BB90" s="74"/>
      <c r="BC90" s="70"/>
      <c r="BE90" s="9"/>
      <c r="BF90" s="74"/>
      <c r="BG90" s="74"/>
      <c r="BH90" s="74"/>
      <c r="BI90" s="74"/>
      <c r="BJ90" s="74"/>
      <c r="BK90" s="74"/>
      <c r="BL90" s="74"/>
      <c r="BM90" s="74"/>
      <c r="BN90" s="74"/>
      <c r="BO90" s="70"/>
      <c r="BQ90" s="9"/>
      <c r="BR90" s="74"/>
      <c r="BS90" s="74"/>
      <c r="BT90" s="74"/>
      <c r="BU90" s="74"/>
      <c r="BV90" s="74"/>
      <c r="BW90" s="74"/>
      <c r="BX90" s="74"/>
      <c r="BY90" s="74"/>
      <c r="BZ90" s="74"/>
      <c r="CA90" s="70"/>
      <c r="CC90" s="9"/>
      <c r="CD90" s="74"/>
      <c r="CE90" s="74"/>
      <c r="CF90" s="74"/>
      <c r="CG90" s="74"/>
      <c r="CH90" s="74"/>
      <c r="CI90" s="74"/>
      <c r="CJ90" s="74"/>
      <c r="CK90" s="74"/>
      <c r="CL90" s="74"/>
      <c r="CM90" s="70"/>
      <c r="CO90" s="9"/>
      <c r="CP90" s="74"/>
      <c r="CQ90" s="74"/>
      <c r="CR90" s="74"/>
      <c r="CS90" s="74"/>
      <c r="CT90" s="74"/>
      <c r="CU90" s="74"/>
      <c r="CV90" s="74"/>
      <c r="CW90" s="74"/>
      <c r="CX90" s="74"/>
      <c r="CY90" s="70"/>
    </row>
    <row r="91" spans="32:103" x14ac:dyDescent="0.3">
      <c r="AL91" s="74"/>
      <c r="AM91" s="74"/>
      <c r="AN91" s="74"/>
      <c r="AO91" s="74"/>
      <c r="AP91" s="2"/>
      <c r="AQ91" s="96"/>
      <c r="AS91" s="9"/>
      <c r="AT91" s="74"/>
      <c r="AU91" s="74"/>
      <c r="AV91" s="74"/>
      <c r="AW91" s="74"/>
      <c r="AX91" s="74"/>
      <c r="AY91" s="74"/>
      <c r="AZ91" s="74"/>
      <c r="BA91" s="74"/>
      <c r="BB91" s="74"/>
      <c r="BC91" s="70"/>
      <c r="BE91" s="9"/>
      <c r="BF91" s="74"/>
      <c r="BG91" s="74"/>
      <c r="BH91" s="74"/>
      <c r="BI91" s="74"/>
      <c r="BJ91" s="74"/>
      <c r="BK91" s="74"/>
      <c r="BL91" s="74"/>
      <c r="BM91" s="74"/>
      <c r="BN91" s="74"/>
      <c r="BO91" s="70"/>
      <c r="BQ91" s="9"/>
      <c r="BR91" s="74"/>
      <c r="BS91" s="74"/>
      <c r="BT91" s="74"/>
      <c r="BU91" s="74"/>
      <c r="BV91" s="74"/>
      <c r="BW91" s="74"/>
      <c r="BX91" s="74"/>
      <c r="BY91" s="74"/>
      <c r="BZ91" s="74"/>
      <c r="CA91" s="70"/>
      <c r="CC91" s="9"/>
      <c r="CD91" s="74"/>
      <c r="CE91" s="74"/>
      <c r="CF91" s="74"/>
      <c r="CG91" s="74"/>
      <c r="CH91" s="74"/>
      <c r="CI91" s="74"/>
      <c r="CJ91" s="74"/>
      <c r="CK91" s="74"/>
      <c r="CL91" s="74"/>
      <c r="CM91" s="70"/>
      <c r="CO91" s="9"/>
      <c r="CP91" s="74"/>
      <c r="CQ91" s="74"/>
      <c r="CR91" s="74"/>
      <c r="CS91" s="74"/>
      <c r="CT91" s="74"/>
      <c r="CU91" s="74"/>
      <c r="CV91" s="74"/>
      <c r="CW91" s="74"/>
      <c r="CX91" s="74"/>
      <c r="CY91" s="70"/>
    </row>
    <row r="92" spans="32:103" x14ac:dyDescent="0.3">
      <c r="AL92" s="74"/>
      <c r="AM92" s="74"/>
      <c r="AN92" s="74"/>
      <c r="AO92" s="74"/>
      <c r="AP92" s="2"/>
      <c r="AQ92" s="96"/>
      <c r="AS92" s="9"/>
      <c r="AT92" s="74"/>
      <c r="AU92" s="74"/>
      <c r="AV92" s="74"/>
      <c r="AW92" s="74"/>
      <c r="AX92" s="74"/>
      <c r="AY92" s="74"/>
      <c r="AZ92" s="74"/>
      <c r="BA92" s="74"/>
      <c r="BB92" s="74"/>
      <c r="BC92" s="70"/>
      <c r="BE92" s="9"/>
      <c r="BF92" s="74"/>
      <c r="BG92" s="74"/>
      <c r="BH92" s="74"/>
      <c r="BI92" s="74"/>
      <c r="BJ92" s="74"/>
      <c r="BK92" s="74"/>
      <c r="BL92" s="74"/>
      <c r="BM92" s="74"/>
      <c r="BN92" s="74"/>
      <c r="BO92" s="70"/>
      <c r="BQ92" s="9"/>
      <c r="BR92" s="74"/>
      <c r="BS92" s="74"/>
      <c r="BT92" s="74"/>
      <c r="BU92" s="74"/>
      <c r="BV92" s="74"/>
      <c r="BW92" s="74"/>
      <c r="BX92" s="74"/>
      <c r="BY92" s="74"/>
      <c r="BZ92" s="74"/>
      <c r="CA92" s="70"/>
      <c r="CC92" s="9"/>
      <c r="CD92" s="74"/>
      <c r="CE92" s="74"/>
      <c r="CF92" s="74"/>
      <c r="CG92" s="74"/>
      <c r="CH92" s="74"/>
      <c r="CI92" s="74"/>
      <c r="CJ92" s="74"/>
      <c r="CK92" s="74"/>
      <c r="CL92" s="74"/>
      <c r="CM92" s="70"/>
      <c r="CO92" s="9"/>
      <c r="CP92" s="74"/>
      <c r="CQ92" s="74"/>
      <c r="CR92" s="74"/>
      <c r="CS92" s="74"/>
      <c r="CT92" s="74"/>
      <c r="CU92" s="74"/>
      <c r="CV92" s="74"/>
      <c r="CW92" s="74"/>
      <c r="CX92" s="74"/>
      <c r="CY92" s="70"/>
    </row>
    <row r="93" spans="32:103" x14ac:dyDescent="0.3">
      <c r="AL93" s="74"/>
      <c r="AM93" s="74"/>
      <c r="AN93" s="74"/>
      <c r="AO93" s="74"/>
      <c r="AP93" s="2"/>
      <c r="AQ93" s="96"/>
      <c r="AS93" s="9"/>
      <c r="AT93" s="74"/>
      <c r="AU93" s="74"/>
      <c r="AV93" s="74"/>
      <c r="AW93" s="74"/>
      <c r="AX93" s="74"/>
      <c r="AY93" s="74"/>
      <c r="AZ93" s="74"/>
      <c r="BA93" s="74"/>
      <c r="BB93" s="74"/>
      <c r="BC93" s="70"/>
      <c r="BE93" s="9"/>
      <c r="BF93" s="74"/>
      <c r="BG93" s="74"/>
      <c r="BH93" s="74"/>
      <c r="BI93" s="74"/>
      <c r="BJ93" s="74"/>
      <c r="BK93" s="74"/>
      <c r="BL93" s="74"/>
      <c r="BM93" s="74"/>
      <c r="BN93" s="74"/>
      <c r="BO93" s="70"/>
      <c r="BQ93" s="9"/>
      <c r="BR93" s="74"/>
      <c r="BS93" s="74"/>
      <c r="BT93" s="74"/>
      <c r="BU93" s="74"/>
      <c r="BV93" s="74"/>
      <c r="BW93" s="74"/>
      <c r="BX93" s="74"/>
      <c r="BY93" s="74"/>
      <c r="BZ93" s="74"/>
      <c r="CA93" s="70"/>
      <c r="CC93" s="9"/>
      <c r="CD93" s="74"/>
      <c r="CE93" s="74"/>
      <c r="CF93" s="74"/>
      <c r="CG93" s="74"/>
      <c r="CH93" s="74"/>
      <c r="CI93" s="74"/>
      <c r="CJ93" s="74"/>
      <c r="CK93" s="74"/>
      <c r="CL93" s="74"/>
      <c r="CM93" s="70"/>
      <c r="CO93" s="9"/>
      <c r="CP93" s="74"/>
      <c r="CQ93" s="74"/>
      <c r="CR93" s="74"/>
      <c r="CS93" s="74"/>
      <c r="CT93" s="74"/>
      <c r="CU93" s="74"/>
      <c r="CV93" s="74"/>
      <c r="CW93" s="74"/>
      <c r="CX93" s="74"/>
      <c r="CY93" s="70"/>
    </row>
    <row r="94" spans="32:103" x14ac:dyDescent="0.3">
      <c r="AL94" s="74"/>
      <c r="AM94" s="74"/>
      <c r="AN94" s="74"/>
      <c r="AO94" s="74"/>
      <c r="AP94" s="2"/>
      <c r="AQ94" s="96"/>
      <c r="AS94" s="9"/>
      <c r="AT94" s="74"/>
      <c r="AU94" s="74"/>
      <c r="AV94" s="74"/>
      <c r="AW94" s="74"/>
      <c r="AX94" s="74"/>
      <c r="AY94" s="74"/>
      <c r="AZ94" s="74"/>
      <c r="BA94" s="74"/>
      <c r="BB94" s="74"/>
      <c r="BC94" s="70"/>
      <c r="BE94" s="9"/>
      <c r="BF94" s="74"/>
      <c r="BG94" s="74"/>
      <c r="BH94" s="74"/>
      <c r="BI94" s="74"/>
      <c r="BJ94" s="74"/>
      <c r="BK94" s="74"/>
      <c r="BL94" s="74"/>
      <c r="BM94" s="74"/>
      <c r="BN94" s="74"/>
      <c r="BO94" s="70"/>
      <c r="BQ94" s="9"/>
      <c r="BR94" s="74"/>
      <c r="BS94" s="74"/>
      <c r="BT94" s="74"/>
      <c r="BU94" s="74"/>
      <c r="BV94" s="74"/>
      <c r="BW94" s="74"/>
      <c r="BX94" s="74"/>
      <c r="BY94" s="74"/>
      <c r="BZ94" s="74"/>
      <c r="CA94" s="70"/>
      <c r="CC94" s="9"/>
      <c r="CD94" s="74"/>
      <c r="CE94" s="74"/>
      <c r="CF94" s="74"/>
      <c r="CG94" s="74"/>
      <c r="CH94" s="74"/>
      <c r="CI94" s="74"/>
      <c r="CJ94" s="74"/>
      <c r="CK94" s="74"/>
      <c r="CL94" s="74"/>
      <c r="CM94" s="70"/>
      <c r="CO94" s="9"/>
      <c r="CP94" s="74"/>
      <c r="CQ94" s="74"/>
      <c r="CR94" s="74"/>
      <c r="CS94" s="74"/>
      <c r="CT94" s="74"/>
      <c r="CU94" s="74"/>
      <c r="CV94" s="74"/>
      <c r="CW94" s="74"/>
      <c r="CX94" s="74"/>
      <c r="CY94" s="70"/>
    </row>
    <row r="95" spans="32:103" x14ac:dyDescent="0.3">
      <c r="AL95" s="74"/>
      <c r="AM95" s="74"/>
      <c r="AN95" s="74"/>
      <c r="AO95" s="74"/>
      <c r="AP95" s="2"/>
      <c r="AQ95" s="96"/>
      <c r="AS95" s="9"/>
      <c r="AT95" s="74"/>
      <c r="AU95" s="74"/>
      <c r="AV95" s="74"/>
      <c r="AW95" s="74"/>
      <c r="AX95" s="74"/>
      <c r="AY95" s="74"/>
      <c r="AZ95" s="74"/>
      <c r="BA95" s="74"/>
      <c r="BB95" s="74"/>
      <c r="BC95" s="70"/>
      <c r="BE95" s="9"/>
      <c r="BF95" s="74"/>
      <c r="BG95" s="74"/>
      <c r="BH95" s="74"/>
      <c r="BI95" s="74"/>
      <c r="BJ95" s="74"/>
      <c r="BK95" s="74"/>
      <c r="BL95" s="74"/>
      <c r="BM95" s="74"/>
      <c r="BN95" s="74"/>
      <c r="BO95" s="70"/>
      <c r="BQ95" s="9"/>
      <c r="BR95" s="74"/>
      <c r="BS95" s="74"/>
      <c r="BT95" s="74"/>
      <c r="BU95" s="74"/>
      <c r="BV95" s="74"/>
      <c r="BW95" s="74"/>
      <c r="BX95" s="74"/>
      <c r="BY95" s="74"/>
      <c r="BZ95" s="74"/>
      <c r="CA95" s="70"/>
      <c r="CC95" s="9"/>
      <c r="CD95" s="74"/>
      <c r="CE95" s="74"/>
      <c r="CF95" s="74"/>
      <c r="CG95" s="74"/>
      <c r="CH95" s="74"/>
      <c r="CI95" s="74"/>
      <c r="CJ95" s="74"/>
      <c r="CK95" s="74"/>
      <c r="CL95" s="74"/>
      <c r="CM95" s="70"/>
      <c r="CO95" s="9"/>
      <c r="CP95" s="74"/>
      <c r="CQ95" s="74"/>
      <c r="CR95" s="74"/>
      <c r="CS95" s="74"/>
      <c r="CT95" s="74"/>
      <c r="CU95" s="74"/>
      <c r="CV95" s="74"/>
      <c r="CW95" s="74"/>
      <c r="CX95" s="74"/>
      <c r="CY95" s="70"/>
    </row>
    <row r="96" spans="32:103" x14ac:dyDescent="0.3">
      <c r="AL96" s="74"/>
      <c r="AM96" s="74"/>
      <c r="AN96" s="74"/>
      <c r="AO96" s="74"/>
      <c r="AP96" s="2"/>
      <c r="AQ96" s="96"/>
      <c r="AS96" s="9"/>
      <c r="AT96" s="74"/>
      <c r="AU96" s="74"/>
      <c r="AV96" s="74"/>
      <c r="AW96" s="74"/>
      <c r="AX96" s="74"/>
      <c r="AY96" s="74"/>
      <c r="AZ96" s="74"/>
      <c r="BA96" s="74"/>
      <c r="BB96" s="74"/>
      <c r="BC96" s="70"/>
      <c r="BE96" s="9"/>
      <c r="BF96" s="74"/>
      <c r="BG96" s="74"/>
      <c r="BH96" s="74"/>
      <c r="BI96" s="74"/>
      <c r="BJ96" s="74"/>
      <c r="BK96" s="74"/>
      <c r="BL96" s="74"/>
      <c r="BM96" s="74"/>
      <c r="BN96" s="74"/>
      <c r="BO96" s="70"/>
      <c r="BQ96" s="9"/>
      <c r="BR96" s="74"/>
      <c r="BS96" s="74"/>
      <c r="BT96" s="74"/>
      <c r="BU96" s="74"/>
      <c r="BV96" s="74"/>
      <c r="BW96" s="74"/>
      <c r="BX96" s="74"/>
      <c r="BY96" s="74"/>
      <c r="BZ96" s="74"/>
      <c r="CA96" s="70"/>
      <c r="CC96" s="9"/>
      <c r="CD96" s="74"/>
      <c r="CE96" s="74"/>
      <c r="CF96" s="74"/>
      <c r="CG96" s="74"/>
      <c r="CH96" s="74"/>
      <c r="CI96" s="74"/>
      <c r="CJ96" s="74"/>
      <c r="CK96" s="74"/>
      <c r="CL96" s="74"/>
      <c r="CM96" s="70"/>
      <c r="CO96" s="9"/>
      <c r="CP96" s="74"/>
      <c r="CQ96" s="74"/>
      <c r="CR96" s="74"/>
      <c r="CS96" s="74"/>
      <c r="CT96" s="74"/>
      <c r="CU96" s="74"/>
      <c r="CV96" s="74"/>
      <c r="CW96" s="74"/>
      <c r="CX96" s="74"/>
      <c r="CY96" s="70"/>
    </row>
    <row r="97" spans="33:103" x14ac:dyDescent="0.3">
      <c r="AL97" s="74"/>
      <c r="AM97" s="74"/>
      <c r="AN97" s="74"/>
      <c r="AO97" s="74"/>
      <c r="AP97" s="2"/>
      <c r="AQ97" s="96"/>
      <c r="AS97" s="9"/>
      <c r="AT97" s="74"/>
      <c r="AU97" s="74"/>
      <c r="AV97" s="74"/>
      <c r="AW97" s="74"/>
      <c r="AX97" s="74"/>
      <c r="AY97" s="74"/>
      <c r="AZ97" s="74"/>
      <c r="BA97" s="74"/>
      <c r="BB97" s="74"/>
      <c r="BC97" s="70"/>
      <c r="BE97" s="9"/>
      <c r="BF97" s="74"/>
      <c r="BG97" s="74"/>
      <c r="BH97" s="74"/>
      <c r="BI97" s="74"/>
      <c r="BJ97" s="74"/>
      <c r="BK97" s="74"/>
      <c r="BL97" s="74"/>
      <c r="BM97" s="74"/>
      <c r="BN97" s="74"/>
      <c r="BO97" s="70"/>
      <c r="BQ97" s="9"/>
      <c r="BR97" s="74"/>
      <c r="BS97" s="74"/>
      <c r="BT97" s="74"/>
      <c r="BU97" s="74"/>
      <c r="BV97" s="74"/>
      <c r="BW97" s="74"/>
      <c r="BX97" s="74"/>
      <c r="BY97" s="74"/>
      <c r="BZ97" s="74"/>
      <c r="CA97" s="70"/>
      <c r="CC97" s="9"/>
      <c r="CD97" s="74"/>
      <c r="CE97" s="74"/>
      <c r="CF97" s="74"/>
      <c r="CG97" s="74"/>
      <c r="CH97" s="74"/>
      <c r="CI97" s="74"/>
      <c r="CJ97" s="74"/>
      <c r="CK97" s="74"/>
      <c r="CL97" s="74"/>
      <c r="CM97" s="70"/>
      <c r="CO97" s="9"/>
      <c r="CP97" s="74"/>
      <c r="CQ97" s="74"/>
      <c r="CR97" s="74"/>
      <c r="CS97" s="74"/>
      <c r="CT97" s="74"/>
      <c r="CU97" s="74"/>
      <c r="CV97" s="74"/>
      <c r="CW97" s="74"/>
      <c r="CX97" s="74"/>
      <c r="CY97" s="70"/>
    </row>
    <row r="98" spans="33:103" x14ac:dyDescent="0.3">
      <c r="AL98" s="74"/>
      <c r="AM98" s="74"/>
      <c r="AN98" s="74"/>
      <c r="AO98" s="74"/>
      <c r="AP98" s="2"/>
      <c r="AQ98" s="96"/>
    </row>
    <row r="105" spans="33:103" x14ac:dyDescent="0.3">
      <c r="AG105" s="2">
        <f>6.96/4</f>
        <v>1.74</v>
      </c>
      <c r="AP105" s="2"/>
    </row>
  </sheetData>
  <mergeCells count="5">
    <mergeCell ref="B57:C57"/>
    <mergeCell ref="B15:C15"/>
    <mergeCell ref="B16:D16"/>
    <mergeCell ref="F20:G20"/>
    <mergeCell ref="B14:K14"/>
  </mergeCells>
  <hyperlinks>
    <hyperlink ref="F60" r:id="rId1"/>
    <hyperlink ref="B15" r:id="rId2"/>
    <hyperlink ref="B16" r:id="rId3" display="(NACA-REPORT-734, 1942)"/>
    <hyperlink ref="B57:C57" r:id="rId4" display="AA-SM-007-043"/>
    <hyperlink ref="F20:G20" r:id="rId5" display="AA-SM-007-070"/>
    <hyperlink ref="B14:K14" r:id="rId6"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7"/>
  <headerFooter alignWithMargins="0"/>
  <drawing r:id="rId8"/>
  <legacyDrawing r:id="rId9"/>
  <oleObjects>
    <mc:AlternateContent xmlns:mc="http://schemas.openxmlformats.org/markup-compatibility/2006">
      <mc:Choice Requires="x14">
        <oleObject progId="Equation.3" shapeId="154625" r:id="rId10">
          <objectPr defaultSize="0" r:id="rId11">
            <anchor moveWithCells="1">
              <from>
                <xdr:col>5</xdr:col>
                <xdr:colOff>76200</xdr:colOff>
                <xdr:row>60</xdr:row>
                <xdr:rowOff>0</xdr:rowOff>
              </from>
              <to>
                <xdr:col>5</xdr:col>
                <xdr:colOff>99060</xdr:colOff>
                <xdr:row>60</xdr:row>
                <xdr:rowOff>0</xdr:rowOff>
              </to>
            </anchor>
          </objectPr>
        </oleObject>
      </mc:Choice>
      <mc:Fallback>
        <oleObject progId="Equation.3" shapeId="154625" r:id="rId10"/>
      </mc:Fallback>
    </mc:AlternateContent>
    <mc:AlternateContent xmlns:mc="http://schemas.openxmlformats.org/markup-compatibility/2006">
      <mc:Choice Requires="x14">
        <oleObject progId="Equation.3" shapeId="154626" r:id="rId12">
          <objectPr defaultSize="0" r:id="rId11">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2"/>
      </mc:Fallback>
    </mc:AlternateContent>
    <mc:AlternateContent xmlns:mc="http://schemas.openxmlformats.org/markup-compatibility/2006">
      <mc:Choice Requires="x14">
        <oleObject progId="Equation.3" shapeId="154628" r:id="rId13">
          <objectPr defaultSize="0" r:id="rId11">
            <anchor moveWithCells="1">
              <from>
                <xdr:col>5</xdr:col>
                <xdr:colOff>76200</xdr:colOff>
                <xdr:row>60</xdr:row>
                <xdr:rowOff>0</xdr:rowOff>
              </from>
              <to>
                <xdr:col>5</xdr:col>
                <xdr:colOff>99060</xdr:colOff>
                <xdr:row>60</xdr:row>
                <xdr:rowOff>0</xdr:rowOff>
              </to>
            </anchor>
          </objectPr>
        </oleObject>
      </mc:Choice>
      <mc:Fallback>
        <oleObject progId="Equation.3" shapeId="154628" r:id="rId1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SIMPLE</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2016-08-31T11:08:27Z</dcterms:modified>
  <cp:category>Engineering Spreadsheets;Analysis;AA-SM</cp:category>
  <cp:contentStatus>Released</cp:contentStatus>
</cp:coreProperties>
</file>