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8556" tabRatio="728" activeTab="1"/>
  </bookViews>
  <sheets>
    <sheet name="READ ME" sheetId="17" r:id="rId1"/>
    <sheet name="APPROXIMATION" sheetId="16" r:id="rId2"/>
  </sheets>
  <externalReferences>
    <externalReference r:id="rId3"/>
  </externalReferences>
  <definedNames>
    <definedName name="_xlnm.Print_Area" localSheetId="1">APPROXIMATION!$A$8:$K$59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B44" i="16" l="1"/>
  <c r="AB45" i="16"/>
  <c r="AB46" i="16"/>
  <c r="AB47" i="16"/>
  <c r="AB48" i="16"/>
  <c r="AB49" i="16"/>
  <c r="AB50" i="16"/>
  <c r="AB51" i="16"/>
  <c r="AB52" i="16"/>
  <c r="AB53" i="16"/>
  <c r="AB54" i="16"/>
  <c r="AB55" i="16"/>
  <c r="AB56" i="16"/>
  <c r="AB57" i="16"/>
  <c r="AB58" i="16"/>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13" i="16"/>
  <c r="Z58" i="16" l="1"/>
  <c r="Z57" i="16"/>
  <c r="Z56" i="16"/>
  <c r="Z55" i="16"/>
  <c r="Z54" i="16"/>
  <c r="Z53" i="16"/>
  <c r="Z52" i="16"/>
  <c r="Z51" i="16"/>
  <c r="Z50" i="16"/>
  <c r="Z49" i="16"/>
  <c r="Z48" i="16"/>
  <c r="Z47" i="16"/>
  <c r="Z46" i="16"/>
  <c r="Z45" i="16"/>
  <c r="Z44" i="16"/>
  <c r="Z43" i="16"/>
  <c r="Z42" i="16"/>
  <c r="Z41" i="16"/>
  <c r="Z40" i="16"/>
  <c r="Z39" i="16"/>
  <c r="Z38" i="16"/>
  <c r="Z37" i="16"/>
  <c r="Z36" i="16"/>
  <c r="Z35" i="16"/>
  <c r="Z34" i="16"/>
  <c r="Z33" i="16"/>
  <c r="Z32" i="16"/>
  <c r="Z31" i="16"/>
  <c r="Z30" i="16"/>
  <c r="Z29" i="16"/>
  <c r="Z28" i="16"/>
  <c r="Z27" i="16"/>
  <c r="Z26" i="16"/>
  <c r="Z25" i="16"/>
  <c r="Z24" i="16"/>
  <c r="Z23" i="16"/>
  <c r="Z22" i="16"/>
  <c r="Z21" i="16"/>
  <c r="Z20" i="16"/>
  <c r="Z19" i="16"/>
  <c r="Z18" i="16"/>
  <c r="Z17" i="16"/>
  <c r="Z16" i="16"/>
  <c r="Z15" i="16"/>
  <c r="Z14" i="16"/>
  <c r="Z13" i="16"/>
  <c r="C12" i="17" l="1"/>
  <c r="G21" i="16" l="1"/>
  <c r="AD14" i="16" s="1"/>
  <c r="X1" i="16"/>
  <c r="G1" i="16" s="1"/>
  <c r="X2" i="16"/>
  <c r="X3" i="16"/>
  <c r="X4" i="16"/>
  <c r="X5" i="16"/>
  <c r="X6" i="16"/>
  <c r="X7" i="16"/>
  <c r="F8" i="16"/>
  <c r="J8" i="16"/>
  <c r="F9" i="16"/>
  <c r="J9" i="16"/>
  <c r="F10" i="16"/>
  <c r="L10" i="16"/>
  <c r="F11" i="16"/>
  <c r="B12" i="16"/>
  <c r="AG156" i="16"/>
  <c r="AE14" i="16" l="1"/>
  <c r="AD13" i="16"/>
  <c r="J10" i="16"/>
  <c r="AE15" i="16" l="1"/>
  <c r="C52" i="16"/>
  <c r="C55" i="16"/>
  <c r="C53" i="16"/>
  <c r="C54" i="16"/>
  <c r="K56" i="16" l="1"/>
  <c r="J56" i="16"/>
</calcChain>
</file>

<file path=xl/sharedStrings.xml><?xml version="1.0" encoding="utf-8"?>
<sst xmlns="http://schemas.openxmlformats.org/spreadsheetml/2006/main" count="101" uniqueCount="72">
  <si>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</si>
  <si>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</si>
  <si>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</si>
  <si>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</si>
  <si>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</si>
  <si>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</si>
  <si>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</si>
  <si>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</si>
  <si>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</si>
  <si>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</si>
  <si>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</si>
  <si>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</si>
  <si>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</si>
  <si>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</si>
  <si>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</si>
  <si>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</si>
  <si>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</si>
  <si>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</si>
  <si>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</si>
  <si>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</si>
  <si>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</si>
  <si>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</si>
  <si>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</si>
  <si>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</si>
  <si>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</si>
  <si>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</si>
  <si>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</si>
  <si>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</si>
  <si>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</si>
  <si>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</si>
  <si>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</si>
  <si>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</si>
  <si>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</si>
  <si>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</si>
  <si>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</si>
  <si>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</si>
  <si>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</si>
  <si>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</si>
  <si>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</si>
  <si>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</si>
  <si>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</si>
  <si>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</si>
  <si>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</si>
  <si>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</si>
  <si>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</si>
  <si>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</si>
  <si>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</si>
  <si>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</si>
  <si>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</si>
  <si>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</si>
  <si>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</si>
  <si>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</si>
  <si>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</si>
  <si>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</si>
  <si>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</si>
  <si>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</si>
  <si>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</si>
  <si>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</si>
  <si>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</si>
  <si>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</si>
  <si>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</si>
  <si>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in (Loaded Edge)</t>
  </si>
  <si>
    <t>www.xl-viking.com</t>
  </si>
  <si>
    <t>http://www.abbottaerospace.com/subscribe</t>
  </si>
  <si>
    <t>http://www.xl-viking.com/download-free-trial/</t>
  </si>
  <si>
    <t>http://www.abbottaerospace.com/engineering-services</t>
  </si>
  <si>
    <t>(NACA-TN-3781, 1957)</t>
  </si>
  <si>
    <t>Flange Thickness</t>
  </si>
  <si>
    <t>AA-SM-007-041</t>
  </si>
  <si>
    <t>(NACA-TN-1323, 1947)</t>
  </si>
  <si>
    <t>Bending Stress in the Panel</t>
  </si>
  <si>
    <t>BENDING BUCKLING OF FLAT ISOTROPIC PANELS - SIMPLE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</si>
</sst>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
  </numFmts>
  <fonts count="20"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cellStyleXfs>
  <cellXfs count="115">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0" fontId="3" fillId="0" borderId="0" xfId="0" applyFont="1" applyAlignment="1">
      <alignment vertical="top"/>
    </xf>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applyBorder="1" applyAlignment="1" applyProtection="1">
      <alignment horizontal="center"/>
    </xf>
    <xf numFmtId="0" fontId="19" fillId="0" borderId="0" xfId="8" applyBorder="1" applyAlignment="1">
      <alignment horizontal="center"/>
    </xf>
    <xf numFmtId="165" fontId="10" fillId="0" borderId="0" xfId="0" applyNumberFormat="1" applyFont="1" applyAlignment="1" applyProtection="1">
      <alignment horizontal="right"/>
      <protection locked="0"/>
    </xf>
    <xf numFmtId="0" fontId="5" fillId="0" borderId="0" xfId="0" applyFont="1" applyAlignment="1">
      <alignment horizontal="center"/>
    </xf>
    <xf numFmtId="165" fontId="5" fillId="0" borderId="0" xfId="0" applyNumberFormat="1" applyFont="1" applyAlignment="1">
      <alignment horizontal="center"/>
    </xf>
    <xf numFmtId="0" fontId="5" fillId="0" borderId="0" xfId="0" applyFont="1" applyAlignment="1" applyProtection="1">
      <alignment vertical="top"/>
      <protection locked="0"/>
    </xf>
    <xf numFmtId="2" fontId="5" fillId="0" borderId="0" xfId="4" applyNumberFormat="1" applyFont="1" applyBorder="1" applyAlignment="1">
      <alignment horizontal="left"/>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8" fillId="0" borderId="0" xfId="9" applyFont="1" applyAlignment="1">
      <alignment horizontal="left"/>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92152258508613"/>
          <c:y val="3.1181262463267675E-2"/>
          <c:w val="0.79142001847656607"/>
          <c:h val="0.83058402382811691"/>
        </c:manualLayout>
      </c:layout>
      <c:scatterChart>
        <c:scatterStyle val="lineMarker"/>
        <c:varyColors val="0"/>
        <c:ser>
          <c:idx val="0"/>
          <c:order val="0"/>
          <c:spPr>
            <a:ln w="19050" cap="rnd">
              <a:solidFill>
                <a:schemeClr val="tx1"/>
              </a:solidFill>
              <a:round/>
            </a:ln>
            <a:effectLst/>
          </c:spPr>
          <c:marker>
            <c:symbol val="none"/>
          </c:marker>
          <c:xVal>
            <c:numRef>
              <c:f>APPROXIMATION!$AA$13:$AA$59</c:f>
              <c:numCache>
                <c:formatCode>0.000</c:formatCode>
                <c:ptCount val="47"/>
                <c:pt idx="0">
                  <c:v>2</c:v>
                </c:pt>
                <c:pt idx="1">
                  <c:v>2.4</c:v>
                </c:pt>
                <c:pt idx="2">
                  <c:v>2.8</c:v>
                </c:pt>
                <c:pt idx="3">
                  <c:v>3.2</c:v>
                </c:pt>
                <c:pt idx="4">
                  <c:v>3.6</c:v>
                </c:pt>
                <c:pt idx="5">
                  <c:v>4</c:v>
                </c:pt>
                <c:pt idx="6">
                  <c:v>4.4000000000000004</c:v>
                </c:pt>
                <c:pt idx="7">
                  <c:v>4.8</c:v>
                </c:pt>
                <c:pt idx="8">
                  <c:v>5.2</c:v>
                </c:pt>
                <c:pt idx="9">
                  <c:v>5.6</c:v>
                </c:pt>
                <c:pt idx="10">
                  <c:v>6</c:v>
                </c:pt>
                <c:pt idx="11">
                  <c:v>6.4</c:v>
                </c:pt>
                <c:pt idx="12">
                  <c:v>6.8</c:v>
                </c:pt>
                <c:pt idx="13">
                  <c:v>7.2</c:v>
                </c:pt>
                <c:pt idx="14">
                  <c:v>7.6</c:v>
                </c:pt>
                <c:pt idx="15">
                  <c:v>8</c:v>
                </c:pt>
                <c:pt idx="16">
                  <c:v>8.4</c:v>
                </c:pt>
                <c:pt idx="17">
                  <c:v>8.8000000000000007</c:v>
                </c:pt>
                <c:pt idx="18">
                  <c:v>9.1999999999999993</c:v>
                </c:pt>
                <c:pt idx="19">
                  <c:v>9.6</c:v>
                </c:pt>
                <c:pt idx="20">
                  <c:v>10</c:v>
                </c:pt>
                <c:pt idx="21">
                  <c:v>10.4</c:v>
                </c:pt>
                <c:pt idx="22">
                  <c:v>10.8</c:v>
                </c:pt>
                <c:pt idx="23">
                  <c:v>11.2</c:v>
                </c:pt>
                <c:pt idx="24">
                  <c:v>11.6</c:v>
                </c:pt>
                <c:pt idx="25">
                  <c:v>12</c:v>
                </c:pt>
                <c:pt idx="26">
                  <c:v>12.4</c:v>
                </c:pt>
                <c:pt idx="27">
                  <c:v>12.8</c:v>
                </c:pt>
                <c:pt idx="28">
                  <c:v>13.2</c:v>
                </c:pt>
                <c:pt idx="29">
                  <c:v>13.6</c:v>
                </c:pt>
                <c:pt idx="30">
                  <c:v>14</c:v>
                </c:pt>
                <c:pt idx="31">
                  <c:v>14.4</c:v>
                </c:pt>
                <c:pt idx="32">
                  <c:v>14.8</c:v>
                </c:pt>
                <c:pt idx="33">
                  <c:v>15.2</c:v>
                </c:pt>
                <c:pt idx="34">
                  <c:v>15.6</c:v>
                </c:pt>
                <c:pt idx="35">
                  <c:v>16</c:v>
                </c:pt>
                <c:pt idx="36">
                  <c:v>16.399999999999999</c:v>
                </c:pt>
                <c:pt idx="37">
                  <c:v>16.8</c:v>
                </c:pt>
                <c:pt idx="38">
                  <c:v>17.2</c:v>
                </c:pt>
                <c:pt idx="39">
                  <c:v>17.600000000000001</c:v>
                </c:pt>
                <c:pt idx="40">
                  <c:v>18</c:v>
                </c:pt>
                <c:pt idx="41">
                  <c:v>18.399999999999999</c:v>
                </c:pt>
                <c:pt idx="42">
                  <c:v>18.8</c:v>
                </c:pt>
                <c:pt idx="43">
                  <c:v>19.2</c:v>
                </c:pt>
                <c:pt idx="44">
                  <c:v>19.600000000000001</c:v>
                </c:pt>
                <c:pt idx="45">
                  <c:v>23</c:v>
                </c:pt>
              </c:numCache>
            </c:numRef>
          </c:xVal>
          <c:yVal>
            <c:numRef>
              <c:f>APPROXIMATION!$AB$13:$AB$59</c:f>
              <c:numCache>
                <c:formatCode>0.0</c:formatCode>
                <c:ptCount val="47"/>
                <c:pt idx="0">
                  <c:v>113.6</c:v>
                </c:pt>
                <c:pt idx="1">
                  <c:v>68.456481481481489</c:v>
                </c:pt>
                <c:pt idx="2">
                  <c:v>47.804081632653066</c:v>
                </c:pt>
                <c:pt idx="3">
                  <c:v>37.433984374999994</c:v>
                </c:pt>
                <c:pt idx="4">
                  <c:v>31.866117969821666</c:v>
                </c:pt>
                <c:pt idx="5">
                  <c:v>28.725000000000001</c:v>
                </c:pt>
                <c:pt idx="6">
                  <c:v>26.886250939143501</c:v>
                </c:pt>
                <c:pt idx="7">
                  <c:v>25.779976851851853</c:v>
                </c:pt>
                <c:pt idx="8">
                  <c:v>25.101137915339098</c:v>
                </c:pt>
                <c:pt idx="9">
                  <c:v>24.679081632653062</c:v>
                </c:pt>
                <c:pt idx="10">
                  <c:v>24.414814814814815</c:v>
                </c:pt>
                <c:pt idx="11">
                  <c:v>24.249169921875001</c:v>
                </c:pt>
                <c:pt idx="12">
                  <c:v>24.145898636271117</c:v>
                </c:pt>
                <c:pt idx="13">
                  <c:v>24.082338820301782</c:v>
                </c:pt>
                <c:pt idx="14">
                  <c:v>24.04408805948389</c:v>
                </c:pt>
                <c:pt idx="15">
                  <c:v>24.021875000000001</c:v>
                </c:pt>
                <c:pt idx="16">
                  <c:v>24.009674981103551</c:v>
                </c:pt>
                <c:pt idx="17">
                  <c:v>24.00354996243426</c:v>
                </c:pt>
                <c:pt idx="18">
                  <c:v>24.000920522725405</c:v>
                </c:pt>
                <c:pt idx="19">
                  <c:v>24.000101273148147</c:v>
                </c:pt>
                <c:pt idx="20">
                  <c:v>24</c:v>
                </c:pt>
                <c:pt idx="21">
                  <c:v>23.999920345926263</c:v>
                </c:pt>
                <c:pt idx="22">
                  <c:v>23.999430981049638</c:v>
                </c:pt>
                <c:pt idx="23">
                  <c:v>23.998278061224489</c:v>
                </c:pt>
                <c:pt idx="24">
                  <c:v>23.996326212636845</c:v>
                </c:pt>
                <c:pt idx="25">
                  <c:v>23.993518518518517</c:v>
                </c:pt>
                <c:pt idx="26">
                  <c:v>23.989849283340607</c:v>
                </c:pt>
                <c:pt idx="27">
                  <c:v>23.985345458984376</c:v>
                </c:pt>
                <c:pt idx="28">
                  <c:v>23.980053983359767</c:v>
                </c:pt>
                <c:pt idx="29">
                  <c:v>23.974033177284756</c:v>
                </c:pt>
                <c:pt idx="30">
                  <c:v>23.96734693877551</c:v>
                </c:pt>
                <c:pt idx="31">
                  <c:v>23.960060871056243</c:v>
                </c:pt>
                <c:pt idx="32">
                  <c:v>23.952239748879631</c:v>
                </c:pt>
                <c:pt idx="33">
                  <c:v>23.943945910482579</c:v>
                </c:pt>
                <c:pt idx="34">
                  <c:v>23.935238287901011</c:v>
                </c:pt>
                <c:pt idx="35">
                  <c:v>23.926171875000001</c:v>
                </c:pt>
                <c:pt idx="36">
                  <c:v>23.916797492781591</c:v>
                </c:pt>
                <c:pt idx="37">
                  <c:v>23.907161753590326</c:v>
                </c:pt>
                <c:pt idx="38">
                  <c:v>23.897307155344812</c:v>
                </c:pt>
                <c:pt idx="39">
                  <c:v>23.887272257700978</c:v>
                </c:pt>
                <c:pt idx="40">
                  <c:v>23.877091906721535</c:v>
                </c:pt>
                <c:pt idx="41">
                  <c:v>23.866797485000411</c:v>
                </c:pt>
                <c:pt idx="42">
                  <c:v>23.856417171532321</c:v>
                </c:pt>
                <c:pt idx="43">
                  <c:v>23.845976200810185</c:v>
                </c:pt>
                <c:pt idx="44">
                  <c:v>23.835497114297613</c:v>
                </c:pt>
                <c:pt idx="45">
                  <c:v>23.747201446535712</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APPROXIMATION!$AD$13:$AD$15</c:f>
              <c:numCache>
                <c:formatCode>0.00</c:formatCode>
                <c:ptCount val="3"/>
                <c:pt idx="0">
                  <c:v>3.75</c:v>
                </c:pt>
                <c:pt idx="1">
                  <c:v>3.75</c:v>
                </c:pt>
                <c:pt idx="2" formatCode="0%">
                  <c:v>0</c:v>
                </c:pt>
              </c:numCache>
            </c:numRef>
          </c:xVal>
          <c:yVal>
            <c:numRef>
              <c:f>APPROXIMATION!$AE$13:$AE$15</c:f>
              <c:numCache>
                <c:formatCode>0.000</c:formatCode>
                <c:ptCount val="3"/>
                <c:pt idx="0" formatCode="0.00">
                  <c:v>0</c:v>
                </c:pt>
                <c:pt idx="1">
                  <c:v>30.481481481481481</c:v>
                </c:pt>
                <c:pt idx="2" formatCode="0.00">
                  <c:v>30.481481481481481</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Flange 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91769" y="435170"/>
          <a:ext cx="2806230" cy="123457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50</xdr:row>
      <xdr:rowOff>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328214</xdr:colOff>
      <xdr:row>15</xdr:row>
      <xdr:rowOff>30618</xdr:rowOff>
    </xdr:from>
    <xdr:to>
      <xdr:col>5</xdr:col>
      <xdr:colOff>108216</xdr:colOff>
      <xdr:row>22</xdr:row>
      <xdr:rowOff>45988</xdr:rowOff>
    </xdr:to>
    <xdr:grpSp>
      <xdr:nvGrpSpPr>
        <xdr:cNvPr id="37" name="Group 36"/>
        <xdr:cNvGrpSpPr/>
      </xdr:nvGrpSpPr>
      <xdr:grpSpPr>
        <a:xfrm>
          <a:off x="328214" y="2654075"/>
          <a:ext cx="2882431" cy="1256342"/>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260021"/>
          <a:ext cx="2507796" cy="626929"/>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337457</xdr:colOff>
      <xdr:row>27</xdr:row>
      <xdr:rowOff>76200</xdr:rowOff>
    </xdr:from>
    <xdr:to>
      <xdr:col>9</xdr:col>
      <xdr:colOff>99829</xdr:colOff>
      <xdr:row>31</xdr:row>
      <xdr:rowOff>20492</xdr:rowOff>
    </xdr:to>
    <xdr:pic>
      <xdr:nvPicPr>
        <xdr:cNvPr id="60" name="Picture 59"/>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39886" y="4811486"/>
          <a:ext cx="2244314" cy="640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oleObject" Target="../embeddings/oleObject1.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22</v>
      </c>
      <c r="C4" s="40"/>
      <c r="D4" s="37"/>
      <c r="E4" s="37"/>
      <c r="F4" s="38" t="s">
        <v>23</v>
      </c>
      <c r="G4" s="39" t="s">
        <v>24</v>
      </c>
      <c r="H4" s="37"/>
      <c r="I4" s="37"/>
      <c r="J4" s="37"/>
      <c r="K4" s="37"/>
      <c r="M4" s="42"/>
      <c r="N4" s="42"/>
      <c r="O4" s="42"/>
      <c r="P4" s="42"/>
      <c r="Q4" s="47"/>
      <c r="R4" s="48"/>
      <c r="S4" s="48"/>
      <c r="T4" s="43"/>
      <c r="U4" s="43"/>
      <c r="V4" s="43"/>
      <c r="W4" s="44"/>
      <c r="X4" s="45"/>
      <c r="Y4" s="43"/>
    </row>
    <row r="5" spans="1:25" s="41" customFormat="1" ht="13.8" x14ac:dyDescent="0.3">
      <c r="A5" s="37"/>
      <c r="B5" s="38" t="s">
        <v>25</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27</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11" t="s">
        <v>46</v>
      </c>
      <c r="C16" s="111"/>
      <c r="D16" s="111"/>
      <c r="E16" s="111"/>
      <c r="F16" s="111"/>
      <c r="G16" s="111"/>
      <c r="H16" s="111"/>
      <c r="I16" s="111"/>
      <c r="J16" s="111"/>
      <c r="M16" s="47"/>
      <c r="N16" s="47"/>
      <c r="O16" s="47"/>
      <c r="P16" s="47"/>
      <c r="Q16" s="47"/>
      <c r="R16" s="48"/>
      <c r="S16" s="48"/>
      <c r="T16" s="43"/>
      <c r="U16" s="43"/>
      <c r="V16" s="43"/>
      <c r="W16" s="43"/>
      <c r="X16" s="43"/>
      <c r="Y16" s="43"/>
    </row>
    <row r="17" spans="1:25" s="41" customFormat="1" ht="13.8" x14ac:dyDescent="0.3">
      <c r="B17" s="111"/>
      <c r="C17" s="111"/>
      <c r="D17" s="111"/>
      <c r="E17" s="111"/>
      <c r="F17" s="111"/>
      <c r="G17" s="111"/>
      <c r="H17" s="111"/>
      <c r="I17" s="111"/>
      <c r="J17" s="111"/>
      <c r="M17" s="47"/>
      <c r="N17" s="47"/>
      <c r="O17" s="47"/>
      <c r="P17" s="47"/>
      <c r="Q17" s="47"/>
      <c r="R17" s="48"/>
      <c r="S17" s="48"/>
      <c r="T17" s="43"/>
      <c r="U17" s="43"/>
      <c r="V17" s="43"/>
      <c r="W17" s="43"/>
      <c r="X17" s="43"/>
      <c r="Y17" s="43"/>
    </row>
    <row r="18" spans="1:25" s="41" customFormat="1" ht="13.8" x14ac:dyDescent="0.3">
      <c r="B18" s="111"/>
      <c r="C18" s="111"/>
      <c r="D18" s="111"/>
      <c r="E18" s="111"/>
      <c r="F18" s="111"/>
      <c r="G18" s="111"/>
      <c r="H18" s="111"/>
      <c r="I18" s="111"/>
      <c r="J18" s="111"/>
      <c r="M18" s="47"/>
      <c r="N18" s="47"/>
      <c r="O18" s="47"/>
      <c r="P18" s="47"/>
      <c r="Q18" s="47"/>
      <c r="R18" s="48"/>
      <c r="S18" s="48"/>
      <c r="T18" s="43"/>
      <c r="U18" s="43"/>
      <c r="V18" s="43"/>
      <c r="W18" s="43"/>
      <c r="X18" s="43"/>
      <c r="Y18" s="43"/>
    </row>
    <row r="19" spans="1:25" s="41" customFormat="1" ht="13.8" x14ac:dyDescent="0.3">
      <c r="B19" s="111"/>
      <c r="C19" s="111"/>
      <c r="D19" s="111"/>
      <c r="E19" s="111"/>
      <c r="F19" s="111"/>
      <c r="G19" s="111"/>
      <c r="H19" s="111"/>
      <c r="I19" s="111"/>
      <c r="J19" s="111"/>
      <c r="M19" s="47"/>
      <c r="N19" s="47"/>
      <c r="O19" s="47"/>
      <c r="P19" s="47"/>
      <c r="Q19" s="47"/>
      <c r="R19" s="48"/>
      <c r="S19" s="48"/>
      <c r="T19" s="43"/>
      <c r="U19" s="43"/>
      <c r="V19" s="43"/>
      <c r="W19" s="43"/>
      <c r="X19" s="43"/>
      <c r="Y19" s="43"/>
    </row>
    <row r="20" spans="1:25" s="41" customFormat="1" ht="12.75" customHeight="1" x14ac:dyDescent="0.3">
      <c r="A20" s="63"/>
      <c r="B20" s="65" t="s">
        <v>44</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11" t="s">
        <v>47</v>
      </c>
      <c r="C22" s="111"/>
      <c r="D22" s="111"/>
      <c r="E22" s="111"/>
      <c r="F22" s="111"/>
      <c r="G22" s="111"/>
      <c r="H22" s="111"/>
      <c r="I22" s="111"/>
      <c r="J22" s="111"/>
      <c r="K22" s="63"/>
      <c r="M22" s="47"/>
      <c r="N22" s="47"/>
      <c r="O22" s="47"/>
      <c r="P22" s="47"/>
      <c r="Q22" s="47"/>
      <c r="R22" s="48"/>
      <c r="S22" s="48"/>
      <c r="T22" s="43"/>
      <c r="U22" s="43"/>
      <c r="V22" s="43"/>
      <c r="W22" s="43"/>
      <c r="X22" s="43"/>
      <c r="Y22" s="43"/>
    </row>
    <row r="23" spans="1:25" s="41" customFormat="1" ht="13.8" x14ac:dyDescent="0.3">
      <c r="A23" s="63"/>
      <c r="B23" s="111"/>
      <c r="C23" s="111"/>
      <c r="D23" s="111"/>
      <c r="E23" s="111"/>
      <c r="F23" s="111"/>
      <c r="G23" s="111"/>
      <c r="H23" s="111"/>
      <c r="I23" s="111"/>
      <c r="J23" s="111"/>
      <c r="K23" s="63"/>
      <c r="M23" s="47"/>
      <c r="N23" s="47"/>
      <c r="O23" s="47"/>
      <c r="P23" s="47"/>
      <c r="Q23" s="47"/>
      <c r="R23" s="48"/>
      <c r="S23" s="64"/>
      <c r="T23" s="43"/>
      <c r="U23" s="43"/>
      <c r="V23" s="43"/>
      <c r="W23" s="43"/>
      <c r="X23" s="43"/>
      <c r="Y23" s="43"/>
    </row>
    <row r="24" spans="1:25" s="41" customFormat="1" ht="13.8" x14ac:dyDescent="0.3">
      <c r="A24" s="63"/>
      <c r="B24" s="111"/>
      <c r="C24" s="111"/>
      <c r="D24" s="111"/>
      <c r="E24" s="111"/>
      <c r="F24" s="111"/>
      <c r="G24" s="111"/>
      <c r="H24" s="111"/>
      <c r="I24" s="111"/>
      <c r="J24" s="111"/>
      <c r="K24" s="63"/>
      <c r="M24" s="47"/>
      <c r="N24" s="47"/>
      <c r="O24" s="47"/>
      <c r="P24" s="47"/>
      <c r="Q24" s="47"/>
      <c r="R24" s="48"/>
      <c r="S24" s="64"/>
      <c r="T24" s="43"/>
      <c r="U24" s="43"/>
      <c r="V24" s="43"/>
      <c r="W24" s="43"/>
      <c r="X24" s="43"/>
      <c r="Y24" s="43"/>
    </row>
    <row r="25" spans="1:25" s="41" customFormat="1" ht="12.75" customHeight="1" x14ac:dyDescent="0.3">
      <c r="A25" s="63"/>
      <c r="B25" s="102"/>
      <c r="C25" s="102"/>
      <c r="D25" s="102"/>
      <c r="E25" s="102"/>
      <c r="F25" s="104" t="s">
        <v>63</v>
      </c>
      <c r="G25" s="102"/>
      <c r="H25" s="102"/>
      <c r="I25" s="102"/>
      <c r="J25" s="102"/>
      <c r="K25" s="63"/>
      <c r="M25" s="47"/>
      <c r="N25" s="47"/>
      <c r="O25" s="47"/>
      <c r="P25" s="47"/>
      <c r="Q25" s="47"/>
      <c r="R25" s="48"/>
      <c r="S25" s="48"/>
      <c r="T25" s="43"/>
      <c r="U25" s="43"/>
      <c r="V25" s="43"/>
      <c r="W25" s="43"/>
      <c r="X25" s="43"/>
      <c r="Y25" s="43"/>
    </row>
    <row r="26" spans="1:25" s="41" customFormat="1" ht="13.8" x14ac:dyDescent="0.3">
      <c r="A26" s="63"/>
      <c r="B26" s="111" t="s">
        <v>48</v>
      </c>
      <c r="C26" s="111"/>
      <c r="D26" s="111"/>
      <c r="E26" s="111"/>
      <c r="F26" s="111"/>
      <c r="G26" s="111"/>
      <c r="H26" s="111"/>
      <c r="I26" s="111"/>
      <c r="J26" s="111"/>
      <c r="K26" s="63"/>
      <c r="M26" s="47"/>
      <c r="N26" s="47"/>
      <c r="O26" s="47"/>
      <c r="P26" s="47"/>
      <c r="Q26" s="47"/>
      <c r="R26" s="48"/>
      <c r="S26" s="48"/>
      <c r="T26" s="43"/>
      <c r="U26" s="43"/>
      <c r="V26" s="43"/>
      <c r="W26" s="43"/>
      <c r="X26" s="43"/>
      <c r="Y26" s="43"/>
    </row>
    <row r="27" spans="1:25" s="41" customFormat="1" ht="13.8" x14ac:dyDescent="0.3">
      <c r="A27" s="63"/>
      <c r="B27" s="111"/>
      <c r="C27" s="111"/>
      <c r="D27" s="111"/>
      <c r="E27" s="111"/>
      <c r="F27" s="111"/>
      <c r="G27" s="111"/>
      <c r="H27" s="111"/>
      <c r="I27" s="111"/>
      <c r="J27" s="111"/>
      <c r="K27" s="63"/>
      <c r="M27" s="47"/>
      <c r="N27" s="47"/>
      <c r="O27" s="47"/>
      <c r="P27" s="47"/>
      <c r="Q27" s="47"/>
      <c r="R27" s="48"/>
      <c r="S27" s="48"/>
      <c r="T27" s="43"/>
      <c r="U27" s="43"/>
      <c r="V27" s="43"/>
      <c r="W27" s="43"/>
      <c r="X27" s="43"/>
      <c r="Y27" s="43"/>
    </row>
    <row r="28" spans="1:25" s="41" customFormat="1" ht="13.8" x14ac:dyDescent="0.3">
      <c r="A28" s="63"/>
      <c r="B28" s="102"/>
      <c r="C28" s="102"/>
      <c r="D28" s="102"/>
      <c r="E28" s="102"/>
      <c r="F28" s="102"/>
      <c r="G28" s="102"/>
      <c r="H28" s="102"/>
      <c r="I28" s="102"/>
      <c r="J28" s="102"/>
      <c r="K28" s="63"/>
      <c r="M28" s="47"/>
      <c r="N28" s="47"/>
      <c r="O28" s="47"/>
      <c r="P28" s="47"/>
      <c r="Q28" s="47"/>
      <c r="R28" s="48"/>
      <c r="S28" s="48"/>
      <c r="T28" s="43"/>
      <c r="U28" s="43"/>
      <c r="V28" s="43"/>
      <c r="W28" s="43"/>
      <c r="X28" s="43"/>
      <c r="Y28" s="43"/>
    </row>
    <row r="29" spans="1:25" s="41" customFormat="1" ht="13.8" x14ac:dyDescent="0.3">
      <c r="A29" s="63"/>
      <c r="B29" s="111" t="s">
        <v>49</v>
      </c>
      <c r="C29" s="111"/>
      <c r="D29" s="111"/>
      <c r="E29" s="111"/>
      <c r="F29" s="111"/>
      <c r="G29" s="111"/>
      <c r="H29" s="111"/>
      <c r="I29" s="111"/>
      <c r="J29" s="111"/>
      <c r="K29" s="63"/>
      <c r="M29" s="47"/>
      <c r="N29" s="47"/>
      <c r="O29" s="47"/>
      <c r="P29" s="47"/>
      <c r="Q29" s="47"/>
      <c r="R29" s="48"/>
      <c r="S29" s="48"/>
      <c r="T29" s="43"/>
      <c r="U29" s="43"/>
      <c r="V29" s="43"/>
      <c r="W29" s="43"/>
      <c r="X29" s="43"/>
      <c r="Y29" s="43"/>
    </row>
    <row r="30" spans="1:25" s="41" customFormat="1" ht="13.8" x14ac:dyDescent="0.3">
      <c r="A30" s="63"/>
      <c r="B30" s="111"/>
      <c r="C30" s="111"/>
      <c r="D30" s="111"/>
      <c r="E30" s="111"/>
      <c r="F30" s="111"/>
      <c r="G30" s="111"/>
      <c r="H30" s="111"/>
      <c r="I30" s="111"/>
      <c r="J30" s="111"/>
      <c r="K30" s="63"/>
      <c r="M30" s="47"/>
      <c r="N30" s="47"/>
      <c r="O30" s="47"/>
      <c r="P30" s="47"/>
      <c r="Q30" s="47"/>
      <c r="R30" s="48"/>
      <c r="S30" s="48"/>
      <c r="T30" s="43"/>
      <c r="U30" s="43"/>
      <c r="V30" s="43"/>
      <c r="W30" s="43"/>
      <c r="X30" s="43"/>
      <c r="Y30" s="43"/>
    </row>
    <row r="31" spans="1:25" s="41" customFormat="1" ht="12.75" customHeight="1" x14ac:dyDescent="0.3">
      <c r="A31" s="63"/>
      <c r="B31" s="111"/>
      <c r="C31" s="111"/>
      <c r="D31" s="111"/>
      <c r="E31" s="111"/>
      <c r="F31" s="111"/>
      <c r="G31" s="111"/>
      <c r="H31" s="111"/>
      <c r="I31" s="111"/>
      <c r="J31" s="111"/>
      <c r="K31" s="63"/>
      <c r="M31" s="47"/>
      <c r="N31" s="47"/>
      <c r="O31" s="47"/>
      <c r="P31" s="47"/>
      <c r="Q31" s="47"/>
      <c r="R31" s="48"/>
      <c r="S31" s="48"/>
      <c r="T31" s="43"/>
      <c r="U31" s="43"/>
      <c r="V31" s="43"/>
      <c r="W31" s="43"/>
      <c r="X31" s="43"/>
      <c r="Y31" s="43"/>
    </row>
    <row r="32" spans="1:25" s="41" customFormat="1" ht="13.8" x14ac:dyDescent="0.3">
      <c r="A32" s="63"/>
      <c r="B32" s="111"/>
      <c r="C32" s="111"/>
      <c r="D32" s="111"/>
      <c r="E32" s="111"/>
      <c r="F32" s="111"/>
      <c r="G32" s="111"/>
      <c r="H32" s="111"/>
      <c r="I32" s="111"/>
      <c r="J32" s="111"/>
      <c r="K32" s="63"/>
      <c r="M32" s="47"/>
      <c r="N32" s="47"/>
      <c r="O32" s="47"/>
      <c r="P32" s="47"/>
      <c r="Q32" s="47"/>
      <c r="R32" s="48"/>
      <c r="S32" s="48"/>
      <c r="T32" s="43"/>
      <c r="U32" s="43"/>
      <c r="V32" s="43"/>
      <c r="W32" s="43"/>
      <c r="X32" s="43"/>
      <c r="Y32" s="43"/>
    </row>
    <row r="33" spans="1:25" s="41" customFormat="1" ht="12.75" customHeight="1" x14ac:dyDescent="0.3">
      <c r="A33" s="63"/>
      <c r="B33" s="111"/>
      <c r="C33" s="111"/>
      <c r="D33" s="111"/>
      <c r="E33" s="111"/>
      <c r="F33" s="111"/>
      <c r="G33" s="111"/>
      <c r="H33" s="111"/>
      <c r="I33" s="111"/>
      <c r="J33" s="111"/>
      <c r="K33" s="63"/>
      <c r="M33" s="47"/>
      <c r="N33" s="47"/>
      <c r="O33" s="47"/>
      <c r="P33" s="47"/>
      <c r="Q33" s="47"/>
      <c r="R33" s="48"/>
      <c r="S33" s="48"/>
      <c r="T33" s="43"/>
      <c r="U33" s="43"/>
      <c r="V33" s="43"/>
      <c r="W33" s="43"/>
      <c r="X33" s="43"/>
      <c r="Y33" s="43"/>
    </row>
    <row r="34" spans="1:25" s="41" customFormat="1" ht="13.8" x14ac:dyDescent="0.3">
      <c r="A34" s="63"/>
      <c r="B34" s="102"/>
      <c r="C34" s="102"/>
      <c r="D34" s="113" t="s">
        <v>28</v>
      </c>
      <c r="E34" s="113"/>
      <c r="F34" s="113"/>
      <c r="G34" s="113"/>
      <c r="H34" s="113"/>
      <c r="I34" s="102"/>
      <c r="J34" s="102"/>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29</v>
      </c>
      <c r="C36" s="63"/>
      <c r="D36" s="63"/>
      <c r="E36" s="63"/>
      <c r="F36" s="103"/>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3"/>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11" t="s">
        <v>50</v>
      </c>
      <c r="C38" s="111"/>
      <c r="D38" s="111"/>
      <c r="E38" s="111"/>
      <c r="F38" s="111"/>
      <c r="G38" s="111"/>
      <c r="H38" s="111"/>
      <c r="I38" s="111"/>
      <c r="J38" s="111"/>
      <c r="K38" s="63"/>
      <c r="M38" s="47"/>
      <c r="N38" s="47"/>
      <c r="O38" s="47"/>
      <c r="P38" s="47"/>
      <c r="Q38" s="47"/>
      <c r="R38" s="48"/>
      <c r="S38" s="48"/>
      <c r="T38" s="43"/>
      <c r="U38" s="43"/>
      <c r="V38" s="43"/>
      <c r="W38" s="43"/>
      <c r="X38" s="43"/>
      <c r="Y38" s="43"/>
    </row>
    <row r="39" spans="1:25" s="41" customFormat="1" ht="13.8" x14ac:dyDescent="0.3">
      <c r="A39" s="63"/>
      <c r="B39" s="111"/>
      <c r="C39" s="111"/>
      <c r="D39" s="111"/>
      <c r="E39" s="111"/>
      <c r="F39" s="111"/>
      <c r="G39" s="111"/>
      <c r="H39" s="111"/>
      <c r="I39" s="111"/>
      <c r="J39" s="111"/>
      <c r="K39" s="63"/>
      <c r="M39" s="47"/>
      <c r="N39" s="47"/>
      <c r="O39" s="47"/>
      <c r="P39" s="47"/>
      <c r="Q39" s="47"/>
      <c r="R39" s="48"/>
      <c r="S39" s="48"/>
      <c r="T39" s="43"/>
      <c r="U39" s="43"/>
      <c r="V39" s="43"/>
      <c r="W39" s="43"/>
      <c r="X39" s="43"/>
      <c r="Y39" s="43"/>
    </row>
    <row r="40" spans="1:25" s="41" customFormat="1" ht="13.8" x14ac:dyDescent="0.3">
      <c r="A40" s="63"/>
      <c r="B40" s="102"/>
      <c r="C40" s="102"/>
      <c r="D40" s="102"/>
      <c r="E40" s="102"/>
      <c r="F40" s="102"/>
      <c r="G40" s="102"/>
      <c r="H40" s="102"/>
      <c r="I40" s="102"/>
      <c r="J40" s="102"/>
      <c r="K40" s="63"/>
      <c r="M40" s="47"/>
      <c r="N40" s="47"/>
      <c r="O40" s="47"/>
      <c r="P40" s="47"/>
      <c r="Q40" s="47"/>
      <c r="R40" s="48"/>
      <c r="S40" s="48"/>
      <c r="T40" s="43"/>
      <c r="U40" s="43"/>
      <c r="V40" s="43"/>
      <c r="W40" s="43"/>
      <c r="X40" s="43"/>
      <c r="Y40" s="43"/>
    </row>
    <row r="41" spans="1:25" s="41" customFormat="1" ht="13.8" x14ac:dyDescent="0.3">
      <c r="A41" s="63"/>
      <c r="B41" s="111" t="s">
        <v>51</v>
      </c>
      <c r="C41" s="111"/>
      <c r="D41" s="111"/>
      <c r="E41" s="111"/>
      <c r="F41" s="111"/>
      <c r="G41" s="111"/>
      <c r="H41" s="111"/>
      <c r="I41" s="111"/>
      <c r="J41" s="111"/>
      <c r="K41" s="63"/>
      <c r="M41" s="47"/>
      <c r="N41" s="47"/>
      <c r="O41" s="47"/>
      <c r="P41" s="47"/>
      <c r="Q41" s="47"/>
      <c r="R41" s="48"/>
      <c r="S41" s="48"/>
      <c r="T41" s="43"/>
      <c r="U41" s="43"/>
      <c r="V41" s="43"/>
      <c r="W41" s="43"/>
      <c r="X41" s="43"/>
      <c r="Y41" s="43"/>
    </row>
    <row r="42" spans="1:25" s="41" customFormat="1" ht="13.8" x14ac:dyDescent="0.3">
      <c r="A42" s="63"/>
      <c r="B42" s="111"/>
      <c r="C42" s="111"/>
      <c r="D42" s="111"/>
      <c r="E42" s="111"/>
      <c r="F42" s="111"/>
      <c r="G42" s="111"/>
      <c r="H42" s="111"/>
      <c r="I42" s="111"/>
      <c r="J42" s="111"/>
      <c r="K42" s="63"/>
      <c r="M42" s="47"/>
      <c r="N42" s="47"/>
      <c r="O42" s="47"/>
      <c r="P42" s="47"/>
      <c r="Q42" s="47"/>
      <c r="R42" s="48"/>
      <c r="S42" s="48"/>
      <c r="T42" s="43"/>
      <c r="U42" s="43"/>
      <c r="V42" s="43"/>
      <c r="W42" s="43"/>
      <c r="X42" s="43"/>
      <c r="Y42" s="43"/>
    </row>
    <row r="43" spans="1:25" s="41" customFormat="1" ht="13.8" x14ac:dyDescent="0.3">
      <c r="A43" s="63"/>
      <c r="B43" s="111"/>
      <c r="C43" s="111"/>
      <c r="D43" s="111"/>
      <c r="E43" s="111"/>
      <c r="F43" s="111"/>
      <c r="G43" s="111"/>
      <c r="H43" s="111"/>
      <c r="I43" s="111"/>
      <c r="J43" s="111"/>
      <c r="K43" s="63"/>
      <c r="M43" s="47"/>
      <c r="N43" s="47"/>
      <c r="O43" s="47"/>
      <c r="P43" s="47"/>
      <c r="Q43" s="47"/>
      <c r="R43" s="48"/>
      <c r="S43" s="48"/>
      <c r="T43" s="43"/>
      <c r="U43" s="43"/>
      <c r="V43" s="43"/>
      <c r="W43" s="43"/>
      <c r="X43" s="43"/>
      <c r="Y43" s="43"/>
    </row>
    <row r="44" spans="1:25" s="41" customFormat="1" ht="13.8" x14ac:dyDescent="0.3">
      <c r="A44" s="63"/>
      <c r="B44" s="102"/>
      <c r="C44" s="102"/>
      <c r="D44" s="102"/>
      <c r="E44" s="102"/>
      <c r="F44" s="102"/>
      <c r="G44" s="102"/>
      <c r="H44" s="102"/>
      <c r="I44" s="102"/>
      <c r="J44" s="102"/>
      <c r="K44" s="63"/>
      <c r="M44" s="47"/>
      <c r="N44" s="47"/>
      <c r="O44" s="47"/>
      <c r="P44" s="47"/>
      <c r="Q44" s="47"/>
      <c r="R44" s="48"/>
      <c r="S44" s="48"/>
      <c r="T44" s="43"/>
      <c r="U44" s="43"/>
      <c r="V44" s="43"/>
      <c r="W44" s="43"/>
      <c r="X44" s="43"/>
      <c r="Y44" s="43"/>
    </row>
    <row r="45" spans="1:25" s="41" customFormat="1" ht="12.75" customHeight="1" x14ac:dyDescent="0.3">
      <c r="A45" s="63"/>
      <c r="B45" s="111" t="s">
        <v>45</v>
      </c>
      <c r="C45" s="111"/>
      <c r="D45" s="111"/>
      <c r="E45" s="111"/>
      <c r="F45" s="111"/>
      <c r="G45" s="111"/>
      <c r="H45" s="111"/>
      <c r="I45" s="111"/>
      <c r="J45" s="111"/>
      <c r="K45" s="63"/>
      <c r="M45" s="47"/>
      <c r="N45" s="47"/>
      <c r="O45" s="47"/>
      <c r="P45" s="47"/>
      <c r="Q45" s="47"/>
      <c r="R45" s="48"/>
      <c r="S45" s="48"/>
      <c r="T45" s="43"/>
      <c r="U45" s="43"/>
      <c r="V45" s="43"/>
      <c r="W45" s="43"/>
      <c r="X45" s="43"/>
      <c r="Y45" s="43"/>
    </row>
    <row r="46" spans="1:25" s="41" customFormat="1" ht="13.8" x14ac:dyDescent="0.3">
      <c r="A46" s="63"/>
      <c r="B46" s="111"/>
      <c r="C46" s="111"/>
      <c r="D46" s="111"/>
      <c r="E46" s="111"/>
      <c r="F46" s="111"/>
      <c r="G46" s="111"/>
      <c r="H46" s="111"/>
      <c r="I46" s="111"/>
      <c r="J46" s="111"/>
      <c r="K46" s="63"/>
      <c r="M46" s="47"/>
      <c r="N46" s="47"/>
      <c r="O46" s="47"/>
      <c r="P46" s="47"/>
      <c r="Q46" s="47"/>
      <c r="R46" s="48"/>
      <c r="S46" s="48"/>
      <c r="T46" s="43"/>
      <c r="U46" s="43"/>
      <c r="V46" s="43"/>
      <c r="W46" s="43"/>
      <c r="X46" s="43"/>
      <c r="Y46" s="43"/>
    </row>
    <row r="47" spans="1:25" s="41" customFormat="1" ht="13.8" x14ac:dyDescent="0.3">
      <c r="A47" s="63"/>
      <c r="B47" s="111"/>
      <c r="C47" s="111"/>
      <c r="D47" s="111"/>
      <c r="E47" s="111"/>
      <c r="F47" s="111"/>
      <c r="G47" s="111"/>
      <c r="H47" s="111"/>
      <c r="I47" s="111"/>
      <c r="J47" s="111"/>
      <c r="K47" s="63"/>
      <c r="M47" s="47"/>
      <c r="N47" s="47"/>
      <c r="O47" s="47"/>
      <c r="P47" s="47"/>
      <c r="Q47" s="47"/>
      <c r="R47" s="48"/>
      <c r="S47" s="48"/>
      <c r="T47" s="43"/>
      <c r="U47" s="43"/>
      <c r="V47" s="43"/>
      <c r="W47" s="43"/>
      <c r="X47" s="43"/>
      <c r="Y47" s="43"/>
    </row>
    <row r="48" spans="1:25" s="41" customFormat="1" ht="12.75" customHeight="1" x14ac:dyDescent="0.3">
      <c r="A48" s="63"/>
      <c r="B48" s="111"/>
      <c r="C48" s="111"/>
      <c r="D48" s="111"/>
      <c r="E48" s="111"/>
      <c r="F48" s="111"/>
      <c r="G48" s="111"/>
      <c r="H48" s="111"/>
      <c r="I48" s="111"/>
      <c r="J48" s="111"/>
      <c r="K48" s="63"/>
      <c r="M48" s="47"/>
      <c r="N48" s="47"/>
      <c r="O48" s="47"/>
      <c r="P48" s="47"/>
      <c r="Q48" s="47"/>
      <c r="R48" s="48"/>
      <c r="S48" s="48"/>
      <c r="T48" s="43"/>
      <c r="U48" s="43"/>
      <c r="V48" s="43"/>
      <c r="W48" s="43"/>
      <c r="X48" s="43"/>
      <c r="Y48" s="43"/>
    </row>
    <row r="49" spans="1:25" s="41" customFormat="1" ht="13.8" x14ac:dyDescent="0.3">
      <c r="A49" s="63"/>
      <c r="B49" s="63" t="s">
        <v>52</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4" t="s">
        <v>64</v>
      </c>
      <c r="G50" s="103"/>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53</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12" t="s">
        <v>54</v>
      </c>
      <c r="C54" s="112"/>
      <c r="D54" s="112"/>
      <c r="E54" s="112"/>
      <c r="F54" s="112"/>
      <c r="G54" s="112"/>
      <c r="H54" s="112"/>
      <c r="I54" s="112"/>
      <c r="J54" s="112"/>
      <c r="K54" s="63"/>
      <c r="M54" s="47"/>
      <c r="N54" s="47"/>
      <c r="O54" s="47"/>
      <c r="P54" s="47"/>
      <c r="Q54" s="47"/>
      <c r="R54" s="48"/>
      <c r="S54" s="48"/>
      <c r="T54" s="43"/>
      <c r="U54" s="43"/>
      <c r="V54" s="43"/>
      <c r="W54" s="43"/>
      <c r="X54" s="43"/>
      <c r="Y54" s="43"/>
    </row>
    <row r="55" spans="1:25" s="41" customFormat="1" ht="13.8" x14ac:dyDescent="0.3">
      <c r="A55" s="63"/>
      <c r="B55" s="112"/>
      <c r="C55" s="112"/>
      <c r="D55" s="112"/>
      <c r="E55" s="112"/>
      <c r="F55" s="112"/>
      <c r="G55" s="112"/>
      <c r="H55" s="112"/>
      <c r="I55" s="112"/>
      <c r="J55" s="112"/>
      <c r="K55" s="63"/>
      <c r="M55" s="47"/>
      <c r="N55" s="47"/>
      <c r="O55" s="47"/>
      <c r="P55" s="47"/>
      <c r="Q55" s="47"/>
      <c r="R55" s="48"/>
      <c r="S55" s="48"/>
      <c r="T55" s="43"/>
      <c r="U55" s="43"/>
      <c r="V55" s="43"/>
      <c r="W55" s="43"/>
      <c r="X55" s="43"/>
      <c r="Y55" s="43"/>
    </row>
    <row r="56" spans="1:25" s="41" customFormat="1" ht="13.8" x14ac:dyDescent="0.3">
      <c r="A56" s="63"/>
      <c r="B56" s="112"/>
      <c r="C56" s="112"/>
      <c r="D56" s="112"/>
      <c r="E56" s="112"/>
      <c r="F56" s="112"/>
      <c r="G56" s="112"/>
      <c r="H56" s="112"/>
      <c r="I56" s="112"/>
      <c r="J56" s="112"/>
      <c r="K56" s="63"/>
      <c r="M56" s="47"/>
      <c r="N56" s="47"/>
      <c r="O56"/>
      <c r="P56" s="47"/>
      <c r="Q56" s="47"/>
      <c r="R56" s="48"/>
      <c r="S56" s="48"/>
      <c r="T56" s="43"/>
      <c r="U56" s="43"/>
      <c r="V56" s="43"/>
      <c r="W56" s="43"/>
      <c r="X56" s="43"/>
      <c r="Y56" s="43"/>
    </row>
    <row r="57" spans="1:25" s="41" customFormat="1" ht="13.8" x14ac:dyDescent="0.3">
      <c r="A57" s="63"/>
      <c r="B57" s="63"/>
      <c r="C57" s="63"/>
      <c r="D57" s="63"/>
      <c r="F57" s="103"/>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5"/>
      <c r="P59" s="47"/>
      <c r="Q59" s="47"/>
      <c r="R59" s="48"/>
      <c r="S59" s="48"/>
      <c r="T59" s="43"/>
      <c r="U59" s="43"/>
      <c r="V59" s="43"/>
      <c r="W59" s="43"/>
      <c r="X59" s="43"/>
      <c r="Y59" s="43"/>
    </row>
    <row r="60" spans="1:25" s="41" customFormat="1" ht="13.8" x14ac:dyDescent="0.3">
      <c r="A60" s="63"/>
      <c r="B60" s="63" t="s">
        <v>55</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4" t="s">
        <v>65</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1"/>
  </sheetPr>
  <dimension ref="A1:CY156"/>
  <sheetViews>
    <sheetView tabSelected="1" view="pageBreakPreview" zoomScale="70" zoomScaleNormal="85" zoomScaleSheetLayoutView="70" workbookViewId="0">
      <selection activeCell="G5" sqref="G5"/>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27" width="9.109375" style="2"/>
    <col min="28" max="28" width="9.44140625" style="2" bestFit="1" customWidth="1"/>
    <col min="29"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30</v>
      </c>
      <c r="N1" s="87" t="s">
        <v>31</v>
      </c>
      <c r="O1" s="87" t="s">
        <v>32</v>
      </c>
      <c r="P1" s="87" t="s">
        <v>32</v>
      </c>
      <c r="Q1" s="87" t="s">
        <v>32</v>
      </c>
      <c r="R1" s="87" t="s">
        <v>33</v>
      </c>
      <c r="S1" s="98" t="s">
        <v>34</v>
      </c>
      <c r="T1" s="86" t="s">
        <v>35</v>
      </c>
      <c r="W1" s="51" t="s">
        <v>36</v>
      </c>
      <c r="X1" s="52">
        <f>SUM(M:M)</f>
        <v>1</v>
      </c>
    </row>
    <row r="2" spans="1:103" s="41" customFormat="1" x14ac:dyDescent="0.3">
      <c r="A2" s="37"/>
      <c r="B2" s="38" t="s">
        <v>7</v>
      </c>
      <c r="C2" s="39" t="s">
        <v>8</v>
      </c>
      <c r="D2" s="37"/>
      <c r="E2" s="37"/>
      <c r="F2" s="38" t="s">
        <v>9</v>
      </c>
      <c r="G2" s="39" t="s">
        <v>68</v>
      </c>
      <c r="H2" s="37"/>
      <c r="I2" s="37"/>
      <c r="J2" s="37"/>
      <c r="K2" s="37"/>
      <c r="M2" s="76" t="s">
        <v>37</v>
      </c>
      <c r="N2" s="76" t="s">
        <v>37</v>
      </c>
      <c r="O2" s="76" t="s">
        <v>31</v>
      </c>
      <c r="P2" s="76" t="s">
        <v>31</v>
      </c>
      <c r="Q2" s="76" t="s">
        <v>31</v>
      </c>
      <c r="R2" s="76" t="s">
        <v>37</v>
      </c>
      <c r="S2" s="94" t="s">
        <v>37</v>
      </c>
      <c r="T2" s="75"/>
      <c r="W2" s="51" t="s">
        <v>38</v>
      </c>
      <c r="X2" s="52">
        <f>SUM(N:N)</f>
        <v>0</v>
      </c>
    </row>
    <row r="3" spans="1:103" s="41" customFormat="1" x14ac:dyDescent="0.3">
      <c r="A3" s="37"/>
      <c r="B3" s="38" t="s">
        <v>0</v>
      </c>
      <c r="C3" s="46" t="s">
        <v>20</v>
      </c>
      <c r="D3" s="37"/>
      <c r="E3" s="37"/>
      <c r="F3" s="38" t="s">
        <v>1</v>
      </c>
      <c r="G3" s="39" t="s">
        <v>21</v>
      </c>
      <c r="H3" s="37"/>
      <c r="I3" s="37"/>
      <c r="J3" s="37"/>
      <c r="K3" s="37"/>
      <c r="M3" s="76"/>
      <c r="N3" s="76"/>
      <c r="O3" s="76"/>
      <c r="P3" s="76"/>
      <c r="Q3" s="76"/>
      <c r="R3" s="76"/>
      <c r="S3" s="94"/>
      <c r="T3" s="75"/>
      <c r="W3" s="51" t="s">
        <v>39</v>
      </c>
      <c r="X3" s="52">
        <f>SUM(O:O)</f>
        <v>0</v>
      </c>
    </row>
    <row r="4" spans="1:103" s="41" customFormat="1" x14ac:dyDescent="0.3">
      <c r="A4" s="37"/>
      <c r="B4" s="38" t="s">
        <v>22</v>
      </c>
      <c r="C4" s="40"/>
      <c r="D4" s="37"/>
      <c r="E4" s="37"/>
      <c r="F4" s="38" t="s">
        <v>23</v>
      </c>
      <c r="G4" s="32" t="s">
        <v>71</v>
      </c>
      <c r="H4" s="37"/>
      <c r="I4" s="37"/>
      <c r="J4" s="37"/>
      <c r="K4" s="37"/>
      <c r="M4" s="76"/>
      <c r="N4" s="76"/>
      <c r="O4" s="76"/>
      <c r="P4" s="76"/>
      <c r="Q4" s="97"/>
      <c r="R4" s="96"/>
      <c r="S4" s="95"/>
      <c r="T4" s="75"/>
      <c r="W4" s="51" t="s">
        <v>39</v>
      </c>
      <c r="X4" s="52">
        <f>SUM(P:P)</f>
        <v>0</v>
      </c>
      <c r="AE4" s="2"/>
      <c r="AF4" s="8"/>
      <c r="AG4" s="68"/>
      <c r="AH4" s="72"/>
      <c r="AI4" s="72"/>
      <c r="AJ4" s="72"/>
      <c r="AK4" s="72"/>
    </row>
    <row r="5" spans="1:103" s="41" customFormat="1" x14ac:dyDescent="0.3">
      <c r="A5" s="37"/>
      <c r="B5" s="38" t="s">
        <v>25</v>
      </c>
      <c r="C5" s="40" t="s">
        <v>40</v>
      </c>
      <c r="D5" s="37"/>
      <c r="E5" s="38"/>
      <c r="F5" s="37"/>
      <c r="G5" s="37"/>
      <c r="H5" s="37"/>
      <c r="I5" s="37"/>
      <c r="J5" s="37"/>
      <c r="K5" s="37"/>
      <c r="M5" s="76"/>
      <c r="N5" s="76"/>
      <c r="O5" s="76"/>
      <c r="P5" s="76"/>
      <c r="Q5" s="97"/>
      <c r="R5" s="96"/>
      <c r="S5" s="95"/>
      <c r="T5" s="75"/>
      <c r="W5" s="51" t="s">
        <v>39</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7"/>
      <c r="R6" s="96"/>
      <c r="S6" s="95"/>
      <c r="T6" s="75"/>
      <c r="W6" s="51" t="s">
        <v>41</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7"/>
      <c r="R7" s="96"/>
      <c r="S7" s="95"/>
      <c r="T7" s="75"/>
      <c r="W7" s="51" t="s">
        <v>42</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AA-SM-007-041</v>
      </c>
      <c r="K8" s="55"/>
      <c r="L8" s="56"/>
      <c r="M8" s="76"/>
      <c r="N8" s="76"/>
      <c r="O8" s="76"/>
      <c r="P8" s="94"/>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IR</v>
      </c>
      <c r="K9" s="55"/>
      <c r="L9" s="56"/>
      <c r="M9" s="76">
        <v>1</v>
      </c>
      <c r="N9" s="76"/>
      <c r="O9" s="76"/>
      <c r="P9" s="94"/>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26</v>
      </c>
      <c r="F11" s="53" t="str">
        <f>$C$5</f>
        <v>STANDARD SPREADSHEET METHOD</v>
      </c>
      <c r="G11" s="41"/>
      <c r="H11" s="41"/>
      <c r="I11" s="57"/>
      <c r="J11" s="52"/>
      <c r="K11" s="41"/>
      <c r="L11" s="41"/>
      <c r="M11" s="76"/>
      <c r="N11" s="76"/>
      <c r="O11" s="76"/>
      <c r="P11" s="94"/>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BENDING BUCKLING OF FLAT ISOTROPIC PANELS - SIMPLE</v>
      </c>
      <c r="E12" s="11"/>
      <c r="F12" s="11"/>
      <c r="G12" s="11"/>
      <c r="H12" s="11"/>
      <c r="I12" s="11"/>
      <c r="J12" s="11"/>
      <c r="K12" s="11"/>
      <c r="X12" s="8"/>
      <c r="Y12" s="9"/>
      <c r="AB12" s="107">
        <v>1</v>
      </c>
      <c r="AC12" s="10"/>
      <c r="AD12" s="10"/>
      <c r="AF12" s="8"/>
      <c r="AG12" s="68"/>
      <c r="AH12" s="72"/>
      <c r="AI12" s="72"/>
      <c r="AJ12" s="72"/>
      <c r="AK12" s="72"/>
      <c r="AP12" s="2"/>
    </row>
    <row r="13" spans="1:103" ht="13.5" customHeight="1" x14ac:dyDescent="0.3">
      <c r="A13" s="13"/>
      <c r="B13" s="114" t="s">
        <v>66</v>
      </c>
      <c r="C13" s="114"/>
      <c r="D13" s="11"/>
      <c r="E13" s="11"/>
      <c r="F13" s="11"/>
      <c r="G13" s="11"/>
      <c r="H13" s="11"/>
      <c r="I13" s="11"/>
      <c r="J13" s="11"/>
      <c r="K13" s="11"/>
      <c r="Z13" s="73">
        <f>1/AA13</f>
        <v>0.5</v>
      </c>
      <c r="AA13" s="9">
        <v>2</v>
      </c>
      <c r="AB13" s="73">
        <f>24+(1/(0.05*AA13)-2)^3*0.175</f>
        <v>113.6</v>
      </c>
      <c r="AC13" s="9"/>
      <c r="AD13" s="101">
        <f>AD14</f>
        <v>3.75</v>
      </c>
      <c r="AE13" s="68">
        <v>0</v>
      </c>
      <c r="AF13" s="8"/>
      <c r="AG13" s="68"/>
      <c r="AH13" s="72"/>
      <c r="AI13" s="72"/>
      <c r="AJ13" s="72"/>
      <c r="AK13" s="72"/>
      <c r="AP13" s="2"/>
      <c r="AS13" s="15"/>
      <c r="BE13" s="15"/>
      <c r="BQ13" s="15"/>
      <c r="CC13" s="15"/>
      <c r="CO13" s="15"/>
    </row>
    <row r="14" spans="1:103" x14ac:dyDescent="0.3">
      <c r="A14" s="11"/>
      <c r="B14" s="114" t="s">
        <v>69</v>
      </c>
      <c r="C14" s="114"/>
      <c r="D14" s="114"/>
      <c r="E14" s="100"/>
      <c r="F14" s="100"/>
      <c r="G14" s="100"/>
      <c r="H14" s="100"/>
      <c r="I14" s="100"/>
      <c r="J14" s="100"/>
      <c r="K14" s="11"/>
      <c r="V14" s="15"/>
      <c r="Y14" s="68"/>
      <c r="Z14" s="73">
        <f t="shared" ref="Z14:Z58" si="0">1/AA14</f>
        <v>0.41666666666666669</v>
      </c>
      <c r="AA14" s="9">
        <v>2.4</v>
      </c>
      <c r="AB14" s="73">
        <f t="shared" ref="AB14:AB58" si="1">24+(1/(0.05*AA14)-2)^3*0.175</f>
        <v>68.456481481481489</v>
      </c>
      <c r="AC14" s="9"/>
      <c r="AD14" s="101">
        <f>G21</f>
        <v>3.75</v>
      </c>
      <c r="AE14" s="108">
        <f t="shared" ref="AE14" si="2">24+(1/(0.05*AD14)-2)^3*0.175</f>
        <v>30.481481481481481</v>
      </c>
      <c r="AH14" s="72"/>
      <c r="AI14" s="72"/>
      <c r="AJ14" s="72"/>
      <c r="AK14" s="72"/>
      <c r="AP14" s="2"/>
      <c r="AS14" s="9"/>
      <c r="BE14" s="9"/>
      <c r="BQ14" s="9"/>
      <c r="CC14" s="9"/>
      <c r="CO14" s="9"/>
    </row>
    <row r="15" spans="1:103" x14ac:dyDescent="0.3">
      <c r="A15" s="11"/>
      <c r="B15" s="11"/>
      <c r="C15" s="11"/>
      <c r="D15" s="16"/>
      <c r="E15" s="16"/>
      <c r="V15" s="17"/>
      <c r="W15" s="17"/>
      <c r="X15" s="72"/>
      <c r="Y15" s="17"/>
      <c r="Z15" s="73">
        <f t="shared" si="0"/>
        <v>0.35714285714285715</v>
      </c>
      <c r="AA15" s="9">
        <v>2.8</v>
      </c>
      <c r="AB15" s="73">
        <f t="shared" si="1"/>
        <v>47.804081632653066</v>
      </c>
      <c r="AC15" s="9"/>
      <c r="AD15" s="10">
        <v>0</v>
      </c>
      <c r="AE15" s="68">
        <f>AE14</f>
        <v>30.481481481481481</v>
      </c>
      <c r="AH15" s="72"/>
      <c r="AI15" s="72"/>
      <c r="AJ15" s="72"/>
      <c r="AK15" s="72"/>
      <c r="AL15" s="72"/>
      <c r="AM15" s="72"/>
      <c r="AN15" s="72"/>
      <c r="AO15" s="72"/>
      <c r="AP15" s="2"/>
      <c r="AQ15" s="99"/>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
      <c r="C16" s="11"/>
      <c r="D16" s="11"/>
      <c r="E16" s="11"/>
      <c r="F16" s="14" t="s">
        <v>15</v>
      </c>
      <c r="G16" s="19">
        <v>15</v>
      </c>
      <c r="H16" s="11" t="s">
        <v>56</v>
      </c>
      <c r="I16" s="93"/>
      <c r="J16" s="93"/>
      <c r="K16" s="93"/>
      <c r="V16" s="17"/>
      <c r="W16" s="17"/>
      <c r="X16" s="72"/>
      <c r="Y16" s="17"/>
      <c r="Z16" s="73">
        <f t="shared" si="0"/>
        <v>0.3125</v>
      </c>
      <c r="AA16" s="9">
        <v>3.2</v>
      </c>
      <c r="AB16" s="73">
        <f t="shared" si="1"/>
        <v>37.433984374999994</v>
      </c>
      <c r="AC16" s="9"/>
      <c r="AD16" s="10"/>
      <c r="AH16" s="72"/>
      <c r="AI16" s="72"/>
      <c r="AJ16" s="72"/>
      <c r="AK16" s="72"/>
      <c r="AL16" s="72"/>
      <c r="AM16" s="72"/>
      <c r="AN16" s="72"/>
      <c r="AO16" s="72"/>
      <c r="AP16" s="2"/>
      <c r="AQ16" s="99"/>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 t="s">
        <v>2</v>
      </c>
      <c r="G17" s="19">
        <v>4</v>
      </c>
      <c r="H17" s="11" t="s">
        <v>61</v>
      </c>
      <c r="I17" s="93"/>
      <c r="J17" s="93"/>
      <c r="K17" s="93"/>
      <c r="V17" s="17"/>
      <c r="W17" s="17"/>
      <c r="X17" s="72"/>
      <c r="Y17" s="17"/>
      <c r="Z17" s="73">
        <f t="shared" si="0"/>
        <v>0.27777777777777779</v>
      </c>
      <c r="AA17" s="9">
        <v>3.6</v>
      </c>
      <c r="AB17" s="73">
        <f t="shared" si="1"/>
        <v>31.866117969821666</v>
      </c>
      <c r="AC17" s="9"/>
      <c r="AD17" s="10"/>
      <c r="AH17" s="72"/>
      <c r="AI17" s="72"/>
      <c r="AJ17" s="72"/>
      <c r="AK17" s="72"/>
      <c r="AL17" s="72"/>
      <c r="AM17" s="72"/>
      <c r="AN17" s="72"/>
      <c r="AO17" s="72"/>
      <c r="AP17" s="2"/>
      <c r="AQ17" s="99"/>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D18" s="11"/>
      <c r="E18" s="11"/>
      <c r="F18" s="14" t="s">
        <v>18</v>
      </c>
      <c r="G18" s="106">
        <v>0.04</v>
      </c>
      <c r="H18" s="11" t="s">
        <v>56</v>
      </c>
      <c r="I18" s="11" t="s">
        <v>67</v>
      </c>
      <c r="V18" s="17"/>
      <c r="W18" s="17"/>
      <c r="X18" s="72"/>
      <c r="Y18" s="17"/>
      <c r="Z18" s="73">
        <f t="shared" si="0"/>
        <v>0.25</v>
      </c>
      <c r="AA18" s="9">
        <v>4</v>
      </c>
      <c r="AB18" s="73">
        <f t="shared" si="1"/>
        <v>28.725000000000001</v>
      </c>
      <c r="AC18" s="9"/>
      <c r="AD18" s="10"/>
      <c r="AH18" s="72"/>
      <c r="AI18" s="72"/>
      <c r="AJ18" s="72"/>
      <c r="AK18" s="72"/>
      <c r="AL18" s="72"/>
      <c r="AM18" s="72"/>
      <c r="AN18" s="72"/>
      <c r="AO18" s="72"/>
      <c r="AP18" s="2"/>
      <c r="AQ18" s="99"/>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ht="15" customHeight="1" x14ac:dyDescent="0.35">
      <c r="A19" s="11"/>
      <c r="B19" s="11"/>
      <c r="C19" s="11"/>
      <c r="D19" s="11"/>
      <c r="E19" s="11"/>
      <c r="F19" s="14" t="s">
        <v>17</v>
      </c>
      <c r="G19" s="22">
        <v>2000</v>
      </c>
      <c r="H19" s="11" t="s">
        <v>57</v>
      </c>
      <c r="I19" s="109" t="s">
        <v>70</v>
      </c>
      <c r="J19" s="109"/>
      <c r="K19" s="109"/>
      <c r="V19" s="17"/>
      <c r="W19" s="17"/>
      <c r="X19" s="72"/>
      <c r="Y19" s="17"/>
      <c r="Z19" s="73">
        <f t="shared" si="0"/>
        <v>0.22727272727272727</v>
      </c>
      <c r="AA19" s="9">
        <v>4.4000000000000004</v>
      </c>
      <c r="AB19" s="73">
        <f t="shared" si="1"/>
        <v>26.886250939143501</v>
      </c>
      <c r="AC19" s="4"/>
      <c r="AD19" s="7"/>
      <c r="AH19" s="72"/>
      <c r="AI19" s="72"/>
      <c r="AJ19" s="72"/>
      <c r="AK19" s="72"/>
      <c r="AL19" s="72"/>
      <c r="AM19" s="72"/>
      <c r="AN19" s="72"/>
      <c r="AO19" s="72"/>
      <c r="AP19" s="2"/>
      <c r="AQ19" s="99"/>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x14ac:dyDescent="0.3">
      <c r="A20" s="11"/>
      <c r="B20" s="11"/>
      <c r="C20" s="11"/>
      <c r="D20" s="11"/>
      <c r="E20" s="11"/>
      <c r="I20" s="109"/>
      <c r="J20" s="109"/>
      <c r="K20" s="109"/>
      <c r="V20" s="17"/>
      <c r="W20" s="17"/>
      <c r="X20" s="72"/>
      <c r="Y20" s="17"/>
      <c r="Z20" s="73">
        <f t="shared" si="0"/>
        <v>0.20833333333333334</v>
      </c>
      <c r="AA20" s="9">
        <v>4.8</v>
      </c>
      <c r="AB20" s="73">
        <f t="shared" si="1"/>
        <v>25.779976851851853</v>
      </c>
      <c r="AC20" s="4"/>
      <c r="AD20" s="7"/>
      <c r="AH20" s="72"/>
      <c r="AI20" s="72"/>
      <c r="AJ20" s="72"/>
      <c r="AK20" s="72"/>
      <c r="AL20" s="72"/>
      <c r="AM20" s="72"/>
      <c r="AN20" s="72"/>
      <c r="AO20" s="72"/>
      <c r="AP20" s="2"/>
      <c r="AQ20" s="99"/>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E21" s="81"/>
      <c r="F21" s="14" t="s">
        <v>59</v>
      </c>
      <c r="G21" s="23">
        <f>G16/G17</f>
        <v>3.75</v>
      </c>
      <c r="H21" s="11" t="s">
        <v>3</v>
      </c>
      <c r="I21" s="80"/>
      <c r="J21" s="85"/>
      <c r="K21" s="85"/>
      <c r="V21" s="17"/>
      <c r="W21" s="17"/>
      <c r="X21" s="72"/>
      <c r="Y21" s="17"/>
      <c r="Z21" s="73">
        <f t="shared" si="0"/>
        <v>0.19230769230769229</v>
      </c>
      <c r="AA21" s="9">
        <v>5.2</v>
      </c>
      <c r="AB21" s="73">
        <f t="shared" si="1"/>
        <v>25.101137915339098</v>
      </c>
      <c r="AC21" s="4"/>
      <c r="AD21" s="7"/>
      <c r="AH21" s="72"/>
      <c r="AI21" s="72"/>
      <c r="AJ21" s="72"/>
      <c r="AK21" s="72"/>
      <c r="AL21" s="72"/>
      <c r="AM21" s="72"/>
      <c r="AN21" s="72"/>
      <c r="AO21" s="72"/>
      <c r="AP21" s="2"/>
      <c r="AQ21" s="99"/>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1"/>
      <c r="J22" s="84"/>
      <c r="K22" s="80"/>
      <c r="V22" s="17"/>
      <c r="W22" s="17"/>
      <c r="X22" s="72"/>
      <c r="Y22" s="17"/>
      <c r="Z22" s="73">
        <f t="shared" si="0"/>
        <v>0.17857142857142858</v>
      </c>
      <c r="AA22" s="9">
        <v>5.6</v>
      </c>
      <c r="AB22" s="73">
        <f t="shared" si="1"/>
        <v>24.679081632653062</v>
      </c>
      <c r="AC22" s="4"/>
      <c r="AD22" s="9"/>
      <c r="AH22" s="72"/>
      <c r="AI22" s="72"/>
      <c r="AJ22" s="72"/>
      <c r="AK22" s="72"/>
      <c r="AL22" s="72"/>
      <c r="AM22" s="72"/>
      <c r="AN22" s="72"/>
      <c r="AO22" s="72"/>
      <c r="AP22" s="2"/>
      <c r="AQ22" s="99"/>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A23" s="11"/>
      <c r="E23" s="81"/>
      <c r="F23" s="81"/>
      <c r="G23" s="90"/>
      <c r="H23" s="80"/>
      <c r="I23" s="81"/>
      <c r="J23" s="84"/>
      <c r="K23" s="63"/>
      <c r="V23" s="17"/>
      <c r="W23" s="17"/>
      <c r="X23" s="72"/>
      <c r="Y23" s="17"/>
      <c r="Z23" s="73">
        <f t="shared" si="0"/>
        <v>0.16666666666666666</v>
      </c>
      <c r="AA23" s="9">
        <v>6</v>
      </c>
      <c r="AB23" s="73">
        <f t="shared" si="1"/>
        <v>24.414814814814815</v>
      </c>
      <c r="AC23" s="4"/>
      <c r="AD23" s="9"/>
      <c r="AH23" s="72"/>
      <c r="AI23" s="72"/>
      <c r="AJ23" s="72"/>
      <c r="AK23" s="72"/>
      <c r="AL23" s="72"/>
      <c r="AM23" s="72"/>
      <c r="AN23" s="72"/>
      <c r="AO23" s="72"/>
      <c r="AP23" s="2"/>
      <c r="AQ23" s="99"/>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A24" s="11"/>
      <c r="B24" s="14" t="s">
        <v>16</v>
      </c>
      <c r="C24" s="21">
        <v>16000000</v>
      </c>
      <c r="D24" s="11" t="s">
        <v>57</v>
      </c>
      <c r="J24" s="92"/>
      <c r="K24" s="80"/>
      <c r="V24" s="17"/>
      <c r="W24" s="17"/>
      <c r="X24" s="72"/>
      <c r="Y24" s="17"/>
      <c r="Z24" s="73">
        <f t="shared" si="0"/>
        <v>0.15625</v>
      </c>
      <c r="AA24" s="9">
        <v>6.4</v>
      </c>
      <c r="AB24" s="73">
        <f t="shared" si="1"/>
        <v>24.249169921875001</v>
      </c>
      <c r="AH24" s="72"/>
      <c r="AI24" s="72"/>
      <c r="AJ24" s="72"/>
      <c r="AK24" s="72"/>
      <c r="AL24" s="72"/>
      <c r="AM24" s="72"/>
      <c r="AN24" s="72"/>
      <c r="AO24" s="72"/>
      <c r="AP24" s="2"/>
      <c r="AQ24" s="99"/>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B25" s="1" t="s">
        <v>14</v>
      </c>
      <c r="C25" s="21">
        <v>0.31</v>
      </c>
      <c r="D25" s="11"/>
      <c r="E25" s="31"/>
      <c r="F25" s="70"/>
      <c r="J25" s="84"/>
      <c r="K25" s="80"/>
      <c r="V25" s="17"/>
      <c r="W25" s="17"/>
      <c r="X25" s="72"/>
      <c r="Y25" s="17"/>
      <c r="Z25" s="73">
        <f t="shared" si="0"/>
        <v>0.14705882352941177</v>
      </c>
      <c r="AA25" s="9">
        <v>6.8</v>
      </c>
      <c r="AB25" s="73">
        <f t="shared" si="1"/>
        <v>24.145898636271117</v>
      </c>
      <c r="AH25" s="72"/>
      <c r="AI25" s="72"/>
      <c r="AJ25" s="72"/>
      <c r="AK25" s="72"/>
      <c r="AL25" s="72"/>
      <c r="AM25" s="72"/>
      <c r="AN25" s="72"/>
      <c r="AO25" s="72"/>
      <c r="AP25" s="2"/>
      <c r="AQ25" s="99"/>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B26" s="81"/>
      <c r="C26" s="90"/>
      <c r="D26" s="85"/>
      <c r="E26" s="14"/>
      <c r="F26" s="71"/>
      <c r="J26" s="89"/>
      <c r="K26" s="80"/>
      <c r="V26" s="17"/>
      <c r="W26" s="17"/>
      <c r="X26" s="72"/>
      <c r="Y26" s="17"/>
      <c r="Z26" s="73">
        <f t="shared" si="0"/>
        <v>0.1388888888888889</v>
      </c>
      <c r="AA26" s="9">
        <v>7.2</v>
      </c>
      <c r="AB26" s="73">
        <f t="shared" si="1"/>
        <v>24.082338820301782</v>
      </c>
      <c r="AH26" s="72"/>
      <c r="AI26" s="72"/>
      <c r="AJ26" s="72"/>
      <c r="AK26" s="72"/>
      <c r="AL26" s="72"/>
      <c r="AM26" s="72"/>
      <c r="AN26" s="72"/>
      <c r="AO26" s="72"/>
      <c r="AP26" s="2"/>
      <c r="AQ26" s="99"/>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0"/>
      <c r="E27" s="14"/>
      <c r="G27" s="11"/>
      <c r="H27" s="11"/>
      <c r="J27" s="83"/>
      <c r="K27" s="80"/>
      <c r="V27" s="17"/>
      <c r="W27" s="17"/>
      <c r="X27" s="72"/>
      <c r="Y27" s="17"/>
      <c r="Z27" s="73">
        <f t="shared" si="0"/>
        <v>0.13157894736842105</v>
      </c>
      <c r="AA27" s="9">
        <v>7.6</v>
      </c>
      <c r="AB27" s="73">
        <f t="shared" si="1"/>
        <v>24.04408805948389</v>
      </c>
      <c r="AH27" s="72"/>
      <c r="AI27" s="72"/>
      <c r="AJ27" s="72"/>
      <c r="AK27" s="72"/>
      <c r="AL27" s="72"/>
      <c r="AM27" s="72"/>
      <c r="AN27" s="72"/>
      <c r="AO27" s="72"/>
      <c r="AP27" s="2"/>
      <c r="AQ27" s="99"/>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E28" s="31"/>
      <c r="V28" s="17"/>
      <c r="W28" s="17"/>
      <c r="X28" s="72"/>
      <c r="Y28" s="17"/>
      <c r="Z28" s="73">
        <f t="shared" si="0"/>
        <v>0.125</v>
      </c>
      <c r="AA28" s="9">
        <v>8</v>
      </c>
      <c r="AB28" s="73">
        <f t="shared" si="1"/>
        <v>24.021875000000001</v>
      </c>
      <c r="AH28" s="72"/>
      <c r="AI28" s="72"/>
      <c r="AJ28" s="72"/>
      <c r="AK28" s="72"/>
      <c r="AL28" s="72"/>
      <c r="AM28" s="72"/>
      <c r="AN28" s="72"/>
      <c r="AO28" s="72"/>
      <c r="AP28" s="2"/>
      <c r="AQ28" s="99"/>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B29" s="85"/>
      <c r="C29" s="80"/>
      <c r="D29" s="90"/>
      <c r="E29" s="80"/>
      <c r="F29" s="63"/>
      <c r="G29" s="81"/>
      <c r="H29" s="82"/>
      <c r="V29" s="17"/>
      <c r="W29" s="17"/>
      <c r="X29" s="72"/>
      <c r="Y29" s="17"/>
      <c r="Z29" s="73">
        <f t="shared" si="0"/>
        <v>0.11904761904761904</v>
      </c>
      <c r="AA29" s="9">
        <v>8.4</v>
      </c>
      <c r="AB29" s="73">
        <f t="shared" si="1"/>
        <v>24.009674981103551</v>
      </c>
      <c r="AH29" s="72"/>
      <c r="AI29" s="72"/>
      <c r="AJ29" s="72"/>
      <c r="AK29" s="72"/>
      <c r="AL29" s="72"/>
      <c r="AM29" s="72"/>
      <c r="AN29" s="72"/>
      <c r="AO29" s="72"/>
      <c r="AP29" s="2"/>
      <c r="AQ29" s="99"/>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A30" s="11"/>
      <c r="B30" s="81"/>
      <c r="C30" s="88"/>
      <c r="D30" s="41"/>
      <c r="E30" s="41"/>
      <c r="F30" s="63"/>
      <c r="G30" s="41"/>
      <c r="H30" s="41"/>
      <c r="K30" s="11"/>
      <c r="V30" s="17"/>
      <c r="W30" s="17"/>
      <c r="X30" s="72"/>
      <c r="Y30" s="17"/>
      <c r="Z30" s="73">
        <f t="shared" si="0"/>
        <v>0.11363636363636363</v>
      </c>
      <c r="AA30" s="9">
        <v>8.8000000000000007</v>
      </c>
      <c r="AB30" s="73">
        <f t="shared" si="1"/>
        <v>24.00354996243426</v>
      </c>
      <c r="AH30" s="72"/>
      <c r="AI30" s="72"/>
      <c r="AJ30" s="72"/>
      <c r="AK30" s="72"/>
      <c r="AL30" s="72"/>
      <c r="AM30" s="72"/>
      <c r="AN30" s="72"/>
      <c r="AO30" s="72"/>
      <c r="AP30" s="2"/>
      <c r="AQ30" s="99"/>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5"/>
      <c r="D31" s="90"/>
      <c r="E31" s="80"/>
      <c r="F31" s="63"/>
      <c r="G31" s="63"/>
      <c r="H31" s="88"/>
      <c r="I31" s="11"/>
      <c r="J31" s="11"/>
      <c r="K31" s="11"/>
      <c r="V31" s="17"/>
      <c r="W31" s="17"/>
      <c r="X31" s="72"/>
      <c r="Y31" s="17"/>
      <c r="Z31" s="73">
        <f t="shared" si="0"/>
        <v>0.10869565217391305</v>
      </c>
      <c r="AA31" s="9">
        <v>9.1999999999999993</v>
      </c>
      <c r="AB31" s="73">
        <f t="shared" si="1"/>
        <v>24.000920522725405</v>
      </c>
      <c r="AC31" s="24"/>
      <c r="AH31" s="72"/>
      <c r="AI31" s="72"/>
      <c r="AJ31" s="72"/>
      <c r="AK31" s="72"/>
      <c r="AL31" s="72"/>
      <c r="AM31" s="72"/>
      <c r="AN31" s="72"/>
      <c r="AO31" s="72"/>
      <c r="AP31" s="2"/>
      <c r="AQ31" s="99"/>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B32" s="81"/>
      <c r="C32" s="91"/>
      <c r="D32" s="80"/>
      <c r="E32" s="80"/>
      <c r="F32" s="63"/>
      <c r="G32" s="41"/>
      <c r="H32" s="41"/>
      <c r="V32" s="17"/>
      <c r="W32" s="17"/>
      <c r="X32" s="72"/>
      <c r="Y32" s="17"/>
      <c r="Z32" s="73">
        <f t="shared" si="0"/>
        <v>0.10416666666666667</v>
      </c>
      <c r="AA32" s="9">
        <v>9.6</v>
      </c>
      <c r="AB32" s="73">
        <f t="shared" si="1"/>
        <v>24.000101273148147</v>
      </c>
      <c r="AC32" s="24"/>
      <c r="AH32" s="72"/>
      <c r="AI32" s="72"/>
      <c r="AJ32" s="72"/>
      <c r="AK32" s="72"/>
      <c r="AL32" s="72"/>
      <c r="AM32" s="72"/>
      <c r="AN32" s="72"/>
      <c r="AO32" s="72"/>
      <c r="AP32" s="2"/>
      <c r="AQ32" s="99"/>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V33" s="17"/>
      <c r="W33" s="17"/>
      <c r="X33" s="72"/>
      <c r="Y33" s="17"/>
      <c r="Z33" s="73">
        <f t="shared" si="0"/>
        <v>0.1</v>
      </c>
      <c r="AA33" s="9">
        <v>10</v>
      </c>
      <c r="AB33" s="73">
        <f t="shared" si="1"/>
        <v>24</v>
      </c>
      <c r="AH33" s="72"/>
      <c r="AI33" s="72"/>
      <c r="AJ33" s="72"/>
      <c r="AK33" s="72"/>
      <c r="AL33" s="72"/>
      <c r="AM33" s="72"/>
      <c r="AN33" s="72"/>
      <c r="AO33" s="72"/>
      <c r="AP33" s="2"/>
      <c r="AQ33" s="99"/>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Z34" s="73">
        <f t="shared" si="0"/>
        <v>9.6153846153846145E-2</v>
      </c>
      <c r="AA34" s="9">
        <v>10.4</v>
      </c>
      <c r="AB34" s="73">
        <f t="shared" si="1"/>
        <v>23.999920345926263</v>
      </c>
      <c r="AC34" s="20"/>
      <c r="AH34" s="72"/>
      <c r="AI34" s="72"/>
      <c r="AJ34" s="72"/>
      <c r="AK34" s="72"/>
      <c r="AL34" s="72"/>
      <c r="AM34" s="72"/>
      <c r="AN34" s="72"/>
      <c r="AO34" s="72"/>
      <c r="AP34" s="2"/>
      <c r="AQ34" s="99"/>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Z35" s="73">
        <f t="shared" si="0"/>
        <v>9.2592592592592587E-2</v>
      </c>
      <c r="AA35" s="9">
        <v>10.8</v>
      </c>
      <c r="AB35" s="73">
        <f t="shared" si="1"/>
        <v>23.999430981049638</v>
      </c>
      <c r="AC35" s="20"/>
      <c r="AH35" s="72"/>
      <c r="AI35" s="72"/>
      <c r="AJ35" s="72"/>
      <c r="AK35" s="72"/>
      <c r="AL35" s="72"/>
      <c r="AM35" s="72"/>
      <c r="AN35" s="72"/>
      <c r="AO35" s="72"/>
      <c r="AP35" s="2"/>
      <c r="AQ35" s="99"/>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A36" s="11"/>
      <c r="F36" s="11"/>
      <c r="V36" s="17"/>
      <c r="W36" s="17"/>
      <c r="X36" s="72"/>
      <c r="Y36" s="17"/>
      <c r="Z36" s="73">
        <f t="shared" si="0"/>
        <v>8.9285714285714288E-2</v>
      </c>
      <c r="AA36" s="9">
        <v>11.2</v>
      </c>
      <c r="AB36" s="73">
        <f t="shared" si="1"/>
        <v>23.998278061224489</v>
      </c>
      <c r="AC36" s="20"/>
      <c r="AD36" s="9"/>
      <c r="AH36" s="72"/>
      <c r="AI36" s="72"/>
      <c r="AJ36" s="72"/>
      <c r="AK36" s="72"/>
      <c r="AL36" s="72"/>
      <c r="AM36" s="72"/>
      <c r="AN36" s="72"/>
      <c r="AO36" s="72"/>
      <c r="AP36" s="2"/>
      <c r="AQ36" s="99"/>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G37" s="26"/>
      <c r="I37" s="11"/>
      <c r="J37" s="11"/>
      <c r="K37" s="11"/>
      <c r="V37" s="17"/>
      <c r="W37" s="17"/>
      <c r="X37" s="72"/>
      <c r="Y37" s="17"/>
      <c r="Z37" s="73">
        <f t="shared" si="0"/>
        <v>8.6206896551724144E-2</v>
      </c>
      <c r="AA37" s="9">
        <v>11.6</v>
      </c>
      <c r="AB37" s="73">
        <f t="shared" si="1"/>
        <v>23.996326212636845</v>
      </c>
      <c r="AC37" s="20"/>
      <c r="AD37" s="7"/>
      <c r="AH37" s="72"/>
      <c r="AI37" s="72"/>
      <c r="AJ37" s="72"/>
      <c r="AK37" s="72"/>
      <c r="AL37" s="72"/>
      <c r="AM37" s="72"/>
      <c r="AN37" s="72"/>
      <c r="AO37" s="72"/>
      <c r="AP37" s="2"/>
      <c r="AQ37" s="99"/>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G38" s="11"/>
      <c r="I38" s="11"/>
      <c r="J38" s="11"/>
      <c r="K38" s="11"/>
      <c r="V38" s="17"/>
      <c r="W38" s="17"/>
      <c r="X38" s="72"/>
      <c r="Y38" s="17"/>
      <c r="Z38" s="73">
        <f t="shared" si="0"/>
        <v>8.3333333333333329E-2</v>
      </c>
      <c r="AA38" s="9">
        <v>12</v>
      </c>
      <c r="AB38" s="73">
        <f t="shared" si="1"/>
        <v>23.993518518518517</v>
      </c>
      <c r="AC38" s="20"/>
      <c r="AD38" s="7"/>
      <c r="AH38" s="72"/>
      <c r="AI38" s="72"/>
      <c r="AJ38" s="72"/>
      <c r="AK38" s="72"/>
      <c r="AL38" s="72"/>
      <c r="AM38" s="72"/>
      <c r="AN38" s="72"/>
      <c r="AO38" s="72"/>
      <c r="AP38" s="2"/>
      <c r="AQ38" s="99"/>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H39" s="26"/>
      <c r="I39" s="26"/>
      <c r="J39" s="26"/>
      <c r="K39" s="11"/>
      <c r="V39" s="17"/>
      <c r="W39" s="17"/>
      <c r="X39" s="72"/>
      <c r="Y39" s="17"/>
      <c r="Z39" s="73">
        <f t="shared" si="0"/>
        <v>8.0645161290322578E-2</v>
      </c>
      <c r="AA39" s="9">
        <v>12.4</v>
      </c>
      <c r="AB39" s="73">
        <f t="shared" si="1"/>
        <v>23.989849283340607</v>
      </c>
      <c r="AC39" s="20"/>
      <c r="AD39" s="27"/>
      <c r="AH39" s="72"/>
      <c r="AI39" s="72"/>
      <c r="AJ39" s="72"/>
      <c r="AK39" s="72"/>
      <c r="AL39" s="72"/>
      <c r="AM39" s="72"/>
      <c r="AN39" s="72"/>
      <c r="AO39" s="72"/>
      <c r="AP39" s="2"/>
      <c r="AQ39" s="99"/>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V40" s="17"/>
      <c r="W40" s="17"/>
      <c r="X40" s="72"/>
      <c r="Y40" s="17"/>
      <c r="Z40" s="73">
        <f t="shared" si="0"/>
        <v>7.8125E-2</v>
      </c>
      <c r="AA40" s="9">
        <v>12.8</v>
      </c>
      <c r="AB40" s="73">
        <f t="shared" si="1"/>
        <v>23.985345458984376</v>
      </c>
      <c r="AC40" s="20"/>
      <c r="AD40" s="9"/>
      <c r="AH40" s="72"/>
      <c r="AI40" s="72"/>
      <c r="AJ40" s="72"/>
      <c r="AK40" s="72"/>
      <c r="AL40" s="72"/>
      <c r="AM40" s="72"/>
      <c r="AN40" s="72"/>
      <c r="AO40" s="72"/>
      <c r="AP40" s="2"/>
      <c r="AQ40" s="99"/>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B41" s="11"/>
      <c r="C41" s="11"/>
      <c r="D41" s="11"/>
      <c r="E41" s="11"/>
      <c r="F41" s="11"/>
      <c r="G41" s="11"/>
      <c r="V41" s="17"/>
      <c r="W41" s="17"/>
      <c r="X41" s="72"/>
      <c r="Y41" s="17"/>
      <c r="Z41" s="73">
        <f t="shared" si="0"/>
        <v>7.575757575757576E-2</v>
      </c>
      <c r="AA41" s="9">
        <v>13.2</v>
      </c>
      <c r="AB41" s="73">
        <f t="shared" si="1"/>
        <v>23.980053983359767</v>
      </c>
      <c r="AC41" s="20"/>
      <c r="AD41" s="9"/>
      <c r="AH41" s="72"/>
      <c r="AI41" s="72"/>
      <c r="AJ41" s="72"/>
      <c r="AK41" s="72"/>
      <c r="AL41" s="72"/>
      <c r="AM41" s="72"/>
      <c r="AN41" s="72"/>
      <c r="AO41" s="72"/>
      <c r="AP41" s="2"/>
      <c r="AQ41" s="99"/>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Z42" s="73">
        <f t="shared" si="0"/>
        <v>7.3529411764705885E-2</v>
      </c>
      <c r="AA42" s="9">
        <v>13.6</v>
      </c>
      <c r="AB42" s="73">
        <f t="shared" si="1"/>
        <v>23.974033177284756</v>
      </c>
      <c r="AC42" s="20"/>
      <c r="AD42" s="7"/>
      <c r="AH42" s="72"/>
      <c r="AI42" s="72"/>
      <c r="AJ42" s="72"/>
      <c r="AK42" s="72"/>
      <c r="AL42" s="72"/>
      <c r="AM42" s="72"/>
      <c r="AN42" s="72"/>
      <c r="AO42" s="72"/>
      <c r="AP42" s="2"/>
      <c r="AQ42" s="99"/>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Z43" s="73">
        <f t="shared" si="0"/>
        <v>7.1428571428571425E-2</v>
      </c>
      <c r="AA43" s="9">
        <v>14</v>
      </c>
      <c r="AB43" s="73">
        <f t="shared" si="1"/>
        <v>23.96734693877551</v>
      </c>
      <c r="AC43" s="20"/>
      <c r="AD43" s="7"/>
      <c r="AH43" s="72"/>
      <c r="AI43" s="72"/>
      <c r="AJ43" s="72"/>
      <c r="AK43" s="72"/>
      <c r="AL43" s="72"/>
      <c r="AM43" s="72"/>
      <c r="AN43" s="72"/>
      <c r="AO43" s="72"/>
      <c r="AP43" s="2"/>
      <c r="AQ43" s="99"/>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3">
        <f t="shared" si="0"/>
        <v>6.9444444444444448E-2</v>
      </c>
      <c r="AA44" s="9">
        <v>14.4</v>
      </c>
      <c r="AB44" s="73">
        <f>24+(1/(0.05*AA44)-2)^3*0.175</f>
        <v>23.960060871056243</v>
      </c>
      <c r="AD44" s="7"/>
      <c r="AH44" s="72"/>
      <c r="AI44" s="72"/>
      <c r="AJ44" s="72"/>
      <c r="AK44" s="72"/>
      <c r="AL44" s="72"/>
      <c r="AM44" s="72"/>
      <c r="AN44" s="72"/>
      <c r="AO44" s="72"/>
      <c r="AP44" s="2"/>
      <c r="AQ44" s="99"/>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Z45" s="73">
        <f t="shared" si="0"/>
        <v>6.7567567567567557E-2</v>
      </c>
      <c r="AA45" s="9">
        <v>14.8</v>
      </c>
      <c r="AB45" s="73">
        <f t="shared" si="1"/>
        <v>23.952239748879631</v>
      </c>
      <c r="AD45" s="7"/>
      <c r="AH45" s="72"/>
      <c r="AI45" s="72"/>
      <c r="AJ45" s="72"/>
      <c r="AK45" s="72"/>
      <c r="AL45" s="72"/>
      <c r="AM45" s="72"/>
      <c r="AN45" s="72"/>
      <c r="AO45" s="72"/>
      <c r="AP45" s="2"/>
      <c r="AQ45" s="99"/>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H46" s="11"/>
      <c r="I46" s="11"/>
      <c r="J46" s="11"/>
      <c r="K46" s="11"/>
      <c r="V46" s="17"/>
      <c r="W46" s="17"/>
      <c r="X46" s="72"/>
      <c r="Y46" s="17"/>
      <c r="Z46" s="73">
        <f t="shared" si="0"/>
        <v>6.5789473684210523E-2</v>
      </c>
      <c r="AA46" s="9">
        <v>15.2</v>
      </c>
      <c r="AB46" s="73">
        <f t="shared" si="1"/>
        <v>23.943945910482579</v>
      </c>
      <c r="AD46" s="7"/>
      <c r="AH46" s="72"/>
      <c r="AI46" s="72"/>
      <c r="AJ46" s="72"/>
      <c r="AK46" s="72"/>
      <c r="AL46" s="72"/>
      <c r="AM46" s="72"/>
      <c r="AN46" s="72"/>
      <c r="AO46" s="72"/>
      <c r="AP46" s="2"/>
      <c r="AQ46" s="99"/>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V47" s="17"/>
      <c r="W47" s="17"/>
      <c r="X47" s="72"/>
      <c r="Y47" s="17"/>
      <c r="Z47" s="73">
        <f t="shared" si="0"/>
        <v>6.4102564102564111E-2</v>
      </c>
      <c r="AA47" s="9">
        <v>15.6</v>
      </c>
      <c r="AB47" s="73">
        <f t="shared" si="1"/>
        <v>23.935238287901011</v>
      </c>
      <c r="AD47" s="9"/>
      <c r="AH47" s="72"/>
      <c r="AI47" s="72"/>
      <c r="AJ47" s="72"/>
      <c r="AK47" s="72"/>
      <c r="AL47" s="72"/>
      <c r="AM47" s="72"/>
      <c r="AN47" s="72"/>
      <c r="AO47" s="72"/>
      <c r="AP47" s="2"/>
      <c r="AQ47" s="99"/>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x14ac:dyDescent="0.3">
      <c r="V48" s="17"/>
      <c r="W48" s="17"/>
      <c r="X48" s="72"/>
      <c r="Y48" s="17"/>
      <c r="Z48" s="73">
        <f t="shared" si="0"/>
        <v>6.25E-2</v>
      </c>
      <c r="AA48" s="9">
        <v>16</v>
      </c>
      <c r="AB48" s="73">
        <f t="shared" si="1"/>
        <v>23.926171875000001</v>
      </c>
      <c r="AC48" s="4"/>
      <c r="AD48" s="9"/>
      <c r="AH48" s="72"/>
      <c r="AI48" s="72"/>
      <c r="AJ48" s="72"/>
      <c r="AK48" s="72"/>
      <c r="AL48" s="72"/>
      <c r="AM48" s="72"/>
      <c r="AN48" s="72"/>
      <c r="AO48" s="72"/>
      <c r="AP48" s="2"/>
      <c r="AQ48" s="99"/>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x14ac:dyDescent="0.3">
      <c r="V49" s="17"/>
      <c r="W49" s="17"/>
      <c r="X49" s="72"/>
      <c r="Y49" s="17"/>
      <c r="Z49" s="73">
        <f t="shared" si="0"/>
        <v>6.0975609756097567E-2</v>
      </c>
      <c r="AA49" s="9">
        <v>16.399999999999999</v>
      </c>
      <c r="AB49" s="73">
        <f t="shared" si="1"/>
        <v>23.916797492781591</v>
      </c>
      <c r="AC49" s="4"/>
      <c r="AD49" s="28"/>
      <c r="AH49" s="72"/>
      <c r="AI49" s="72"/>
      <c r="AJ49" s="72"/>
      <c r="AK49" s="72"/>
      <c r="AL49" s="72"/>
      <c r="AM49" s="72"/>
      <c r="AN49" s="72"/>
      <c r="AO49" s="72"/>
      <c r="AP49" s="2"/>
      <c r="AQ49" s="99"/>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x14ac:dyDescent="0.3">
      <c r="V50" s="17"/>
      <c r="W50" s="17"/>
      <c r="X50" s="72"/>
      <c r="Y50" s="17"/>
      <c r="Z50" s="73">
        <f t="shared" si="0"/>
        <v>5.9523809523809521E-2</v>
      </c>
      <c r="AA50" s="9">
        <v>16.8</v>
      </c>
      <c r="AB50" s="73">
        <f t="shared" si="1"/>
        <v>23.907161753590326</v>
      </c>
      <c r="AD50" s="7"/>
      <c r="AH50" s="72"/>
      <c r="AI50" s="72"/>
      <c r="AJ50" s="72"/>
      <c r="AK50" s="72"/>
      <c r="AL50" s="72"/>
      <c r="AM50" s="72"/>
      <c r="AN50" s="72"/>
      <c r="AO50" s="72"/>
      <c r="AP50" s="2"/>
      <c r="AQ50" s="99"/>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x14ac:dyDescent="0.3">
      <c r="V51" s="17"/>
      <c r="W51" s="17"/>
      <c r="X51" s="72"/>
      <c r="Y51" s="17"/>
      <c r="Z51" s="73">
        <f t="shared" si="0"/>
        <v>5.8139534883720929E-2</v>
      </c>
      <c r="AA51" s="9">
        <v>17.2</v>
      </c>
      <c r="AB51" s="73">
        <f t="shared" si="1"/>
        <v>23.897307155344812</v>
      </c>
      <c r="AD51" s="7"/>
      <c r="AH51" s="72"/>
      <c r="AI51" s="72"/>
      <c r="AJ51" s="72"/>
      <c r="AK51" s="72"/>
      <c r="AL51" s="72"/>
      <c r="AM51" s="72"/>
      <c r="AN51" s="72"/>
      <c r="AO51" s="72"/>
      <c r="AP51" s="2"/>
      <c r="AQ51" s="99"/>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B52" s="14" t="s">
        <v>58</v>
      </c>
      <c r="C52" s="110">
        <f>AE14</f>
        <v>30.481481481481481</v>
      </c>
      <c r="E52" s="11"/>
      <c r="V52" s="17"/>
      <c r="W52" s="17"/>
      <c r="X52" s="72"/>
      <c r="Y52" s="17"/>
      <c r="Z52" s="73">
        <f t="shared" si="0"/>
        <v>5.6818181818181816E-2</v>
      </c>
      <c r="AA52" s="9">
        <v>17.600000000000001</v>
      </c>
      <c r="AB52" s="73">
        <f t="shared" si="1"/>
        <v>23.887272257700978</v>
      </c>
      <c r="AH52" s="72"/>
      <c r="AI52" s="72"/>
      <c r="AJ52" s="72"/>
      <c r="AK52" s="72"/>
      <c r="AL52" s="72"/>
      <c r="AM52" s="72"/>
      <c r="AN52" s="72"/>
      <c r="AO52" s="72"/>
      <c r="AP52" s="2"/>
      <c r="AQ52" s="99"/>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ht="15" x14ac:dyDescent="0.35">
      <c r="B53" s="14" t="s">
        <v>60</v>
      </c>
      <c r="C53" s="69" t="str">
        <f ca="1">[1]!xlv(C55)</f>
        <v>k × (π²) × E × ((t / b)²) / (12 × (1 - νₑ²))</v>
      </c>
      <c r="V53" s="17"/>
      <c r="W53" s="17"/>
      <c r="X53" s="72"/>
      <c r="Y53" s="73"/>
      <c r="Z53" s="73">
        <f t="shared" si="0"/>
        <v>5.5555555555555552E-2</v>
      </c>
      <c r="AA53" s="9">
        <v>18</v>
      </c>
      <c r="AB53" s="73">
        <f t="shared" si="1"/>
        <v>23.877091906721535</v>
      </c>
      <c r="AH53" s="72"/>
      <c r="AI53" s="72"/>
      <c r="AJ53" s="72"/>
      <c r="AK53" s="72"/>
      <c r="AL53" s="72"/>
      <c r="AM53" s="72"/>
      <c r="AN53" s="72"/>
      <c r="AO53" s="72"/>
      <c r="AP53" s="2"/>
      <c r="AQ53" s="99"/>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A54" s="11"/>
      <c r="B54" s="31" t="s">
        <v>5</v>
      </c>
      <c r="C54" s="69" t="str">
        <f>[1]!xln(C55)</f>
        <v>30.5 × (π²) × (1.6E+07) × ((0.04 / 4)²) / (12 × (1 - 0.31²))</v>
      </c>
      <c r="D54" s="69"/>
      <c r="E54" s="11"/>
      <c r="I54" s="11"/>
      <c r="J54" s="11"/>
      <c r="K54" s="11"/>
      <c r="V54" s="17"/>
      <c r="W54" s="17"/>
      <c r="X54" s="72"/>
      <c r="Y54" s="4"/>
      <c r="Z54" s="73">
        <f t="shared" si="0"/>
        <v>5.4347826086956527E-2</v>
      </c>
      <c r="AA54" s="9">
        <v>18.399999999999999</v>
      </c>
      <c r="AB54" s="73">
        <f t="shared" si="1"/>
        <v>23.866797485000411</v>
      </c>
      <c r="AH54" s="72"/>
      <c r="AI54" s="72"/>
      <c r="AJ54" s="72"/>
      <c r="AK54" s="72"/>
      <c r="AL54" s="72"/>
      <c r="AM54" s="72"/>
      <c r="AN54" s="72"/>
      <c r="AO54" s="72"/>
      <c r="AP54" s="2"/>
      <c r="AQ54" s="99"/>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ht="15" x14ac:dyDescent="0.35">
      <c r="B55" s="14" t="s">
        <v>60</v>
      </c>
      <c r="C55" s="74">
        <f xml:space="preserve"> C52*(PI()^2)*C24*((G18/G17)^2)/(12*(1-C25^2))</f>
        <v>44376.614490003092</v>
      </c>
      <c r="D55" s="11" t="s">
        <v>57</v>
      </c>
      <c r="E55" s="11"/>
      <c r="F55" s="11"/>
      <c r="G55" s="11"/>
      <c r="V55" s="17"/>
      <c r="W55" s="17"/>
      <c r="X55" s="72"/>
      <c r="Y55" s="4"/>
      <c r="Z55" s="73">
        <f t="shared" si="0"/>
        <v>5.3191489361702128E-2</v>
      </c>
      <c r="AA55" s="9">
        <v>18.8</v>
      </c>
      <c r="AB55" s="73">
        <f t="shared" si="1"/>
        <v>23.856417171532321</v>
      </c>
      <c r="AH55" s="72"/>
      <c r="AI55" s="72"/>
      <c r="AJ55" s="72"/>
      <c r="AK55" s="72"/>
      <c r="AL55" s="72"/>
      <c r="AM55" s="72"/>
      <c r="AN55" s="72"/>
      <c r="AO55" s="72"/>
      <c r="AP55" s="2"/>
      <c r="AQ55" s="99"/>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A56" s="11"/>
      <c r="J56" s="31" t="str">
        <f>"M.S. = "&amp;[1]!xln(K56)&amp;" ="</f>
        <v>M.S. = 44377 / 2000 - 1 =</v>
      </c>
      <c r="K56" s="25">
        <f>C55/G19-1</f>
        <v>21.188307245001546</v>
      </c>
      <c r="V56" s="17"/>
      <c r="W56" s="17"/>
      <c r="X56" s="72"/>
      <c r="Z56" s="73">
        <f t="shared" si="0"/>
        <v>5.2083333333333336E-2</v>
      </c>
      <c r="AA56" s="9">
        <v>19.2</v>
      </c>
      <c r="AB56" s="73">
        <f t="shared" si="1"/>
        <v>23.845976200810185</v>
      </c>
      <c r="AH56" s="72"/>
      <c r="AI56" s="72"/>
      <c r="AJ56" s="72"/>
      <c r="AK56" s="72"/>
      <c r="AL56" s="72"/>
      <c r="AM56" s="72"/>
      <c r="AN56" s="72"/>
      <c r="AO56" s="72"/>
      <c r="AP56" s="2"/>
      <c r="AQ56" s="99"/>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Z57" s="73">
        <f t="shared" si="0"/>
        <v>5.10204081632653E-2</v>
      </c>
      <c r="AA57" s="9">
        <v>19.600000000000001</v>
      </c>
      <c r="AB57" s="73">
        <f t="shared" si="1"/>
        <v>23.835497114297613</v>
      </c>
      <c r="AH57" s="72"/>
      <c r="AI57" s="72"/>
      <c r="AJ57" s="72"/>
      <c r="AK57" s="72"/>
      <c r="AL57" s="72"/>
      <c r="AM57" s="72"/>
      <c r="AN57" s="72"/>
      <c r="AO57" s="72"/>
      <c r="AP57" s="2"/>
      <c r="AQ57" s="99"/>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43</v>
      </c>
      <c r="G58" s="35"/>
      <c r="H58" s="30"/>
      <c r="I58" s="30"/>
      <c r="J58" s="30"/>
      <c r="K58" s="29"/>
      <c r="M58" s="12"/>
      <c r="N58" s="12"/>
      <c r="O58" s="12"/>
      <c r="P58" s="33"/>
      <c r="Q58" s="12"/>
      <c r="R58" s="12"/>
      <c r="S58" s="12"/>
      <c r="T58" s="12"/>
      <c r="Y58" s="2"/>
      <c r="Z58" s="73">
        <f t="shared" si="0"/>
        <v>4.3478260869565216E-2</v>
      </c>
      <c r="AA58" s="9">
        <v>23</v>
      </c>
      <c r="AB58" s="73">
        <f t="shared" si="1"/>
        <v>23.747201446535712</v>
      </c>
      <c r="AC58" s="2"/>
      <c r="AH58" s="72"/>
      <c r="AI58" s="72"/>
      <c r="AJ58" s="72"/>
      <c r="AK58" s="72"/>
      <c r="AL58" s="72"/>
      <c r="AM58" s="72"/>
      <c r="AN58" s="72"/>
      <c r="AO58" s="72"/>
      <c r="AQ58" s="99"/>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62</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99"/>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99"/>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99"/>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99"/>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99"/>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99"/>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99"/>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99"/>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99"/>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99"/>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99"/>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99"/>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99"/>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99"/>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99"/>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99"/>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99"/>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99"/>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99"/>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99"/>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99"/>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99"/>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99"/>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99"/>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99"/>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99"/>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99"/>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99"/>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99"/>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99"/>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99"/>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99"/>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99"/>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99"/>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99"/>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99"/>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99"/>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99"/>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99"/>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99"/>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99"/>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99"/>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99"/>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99"/>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99"/>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99"/>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99"/>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99"/>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99"/>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99"/>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99"/>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99"/>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99"/>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99"/>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99"/>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99"/>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99"/>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99"/>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99"/>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99"/>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99"/>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99"/>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99"/>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99"/>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99"/>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99"/>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99"/>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99"/>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99"/>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99"/>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99"/>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99"/>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99"/>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99"/>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99"/>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99"/>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99"/>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99"/>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99"/>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99"/>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99"/>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99"/>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99"/>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99"/>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99"/>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99"/>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99"/>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99"/>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99"/>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99"/>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99"/>
    </row>
    <row r="156" spans="33:103" x14ac:dyDescent="0.3">
      <c r="AG156" s="2">
        <f>6.96/4</f>
        <v>1.74</v>
      </c>
      <c r="AP156" s="2"/>
    </row>
  </sheetData>
  <mergeCells count="2">
    <mergeCell ref="B13:C13"/>
    <mergeCell ref="B14:D14"/>
  </mergeCells>
  <hyperlinks>
    <hyperlink ref="F59" r:id="rId1"/>
    <hyperlink ref="B13" r:id="rId2"/>
    <hyperlink ref="B14" r:id="rId3" display="(NACA-REPORT-734, 1942)"/>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4625"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4625" r:id="rId7"/>
      </mc:Fallback>
    </mc:AlternateContent>
    <mc:AlternateContent xmlns:mc="http://schemas.openxmlformats.org/markup-compatibility/2006">
      <mc:Choice Requires="x14">
        <oleObject progId="Equation.3" shapeId="154626"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APPROXIMATION</vt:lpstr>
      <vt:lpstr>APPROXIMATION!Print_Area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2016-06-13T03:10:32Z</dcterms:modified>
  <cp:category>Engineering Spreadsheets; Analysis; AA-SM</cp:category>
  <cp:contentStatus>Released</cp:contentStatus>
</cp:coreProperties>
</file>