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12060" tabRatio="728" activeTab="1"/>
  </bookViews>
  <sheets>
    <sheet name="READ ME" sheetId="15" r:id="rId1"/>
    <sheet name="Flat Plates" sheetId="12" r:id="rId2"/>
  </sheets>
  <externalReferences>
    <externalReference r:id="rId3"/>
  </externalReferences>
  <definedNames>
    <definedName name="_xlnm.Print_Area" localSheetId="1">'Flat Plates'!$A$8:$K$59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5" l="1"/>
  <c r="Y18" i="12" l="1"/>
  <c r="Y21" i="12"/>
  <c r="Y26" i="12"/>
  <c r="Y29" i="12"/>
  <c r="Y34" i="12"/>
  <c r="Y37" i="12"/>
  <c r="Y42" i="12"/>
  <c r="Y45" i="12"/>
  <c r="Y50" i="12"/>
  <c r="Y53" i="12"/>
  <c r="W15" i="12"/>
  <c r="Y15" i="12" s="1"/>
  <c r="W16" i="12"/>
  <c r="Y16" i="12" s="1"/>
  <c r="W17" i="12"/>
  <c r="Y17" i="12" s="1"/>
  <c r="W18" i="12"/>
  <c r="W19" i="12"/>
  <c r="Y19" i="12" s="1"/>
  <c r="W20" i="12"/>
  <c r="Y20" i="12" s="1"/>
  <c r="W21" i="12"/>
  <c r="W22" i="12"/>
  <c r="Y22" i="12" s="1"/>
  <c r="W23" i="12"/>
  <c r="Y23" i="12" s="1"/>
  <c r="W24" i="12"/>
  <c r="Y24" i="12" s="1"/>
  <c r="W25" i="12"/>
  <c r="Y25" i="12" s="1"/>
  <c r="W26" i="12"/>
  <c r="W27" i="12"/>
  <c r="Y27" i="12" s="1"/>
  <c r="W28" i="12"/>
  <c r="Y28" i="12" s="1"/>
  <c r="W29" i="12"/>
  <c r="W30" i="12"/>
  <c r="Y30" i="12" s="1"/>
  <c r="W31" i="12"/>
  <c r="Y31" i="12" s="1"/>
  <c r="W32" i="12"/>
  <c r="Y32" i="12" s="1"/>
  <c r="W33" i="12"/>
  <c r="Y33" i="12" s="1"/>
  <c r="W34" i="12"/>
  <c r="W35" i="12"/>
  <c r="Y35" i="12" s="1"/>
  <c r="W36" i="12"/>
  <c r="Y36" i="12" s="1"/>
  <c r="W37" i="12"/>
  <c r="W38" i="12"/>
  <c r="Y38" i="12" s="1"/>
  <c r="W39" i="12"/>
  <c r="Y39" i="12" s="1"/>
  <c r="W40" i="12"/>
  <c r="Y40" i="12" s="1"/>
  <c r="W41" i="12"/>
  <c r="Y41" i="12" s="1"/>
  <c r="W42" i="12"/>
  <c r="W43" i="12"/>
  <c r="Y43" i="12" s="1"/>
  <c r="W44" i="12"/>
  <c r="Y44" i="12" s="1"/>
  <c r="W45" i="12"/>
  <c r="W46" i="12"/>
  <c r="Y46" i="12" s="1"/>
  <c r="W47" i="12"/>
  <c r="Y47" i="12" s="1"/>
  <c r="W48" i="12"/>
  <c r="Y48" i="12" s="1"/>
  <c r="W49" i="12"/>
  <c r="Y49" i="12" s="1"/>
  <c r="W50" i="12"/>
  <c r="W51" i="12"/>
  <c r="Y51" i="12" s="1"/>
  <c r="W52" i="12"/>
  <c r="Y52" i="12" s="1"/>
  <c r="W53" i="12"/>
  <c r="W54" i="12"/>
  <c r="Y54" i="12" s="1"/>
  <c r="W55" i="12"/>
  <c r="Y55" i="12" s="1"/>
  <c r="W56" i="12"/>
  <c r="Y56" i="12" s="1"/>
  <c r="W57" i="12"/>
  <c r="Y57" i="12" s="1"/>
  <c r="I17" i="12" l="1"/>
  <c r="D29" i="12" l="1"/>
  <c r="X57" i="12" l="1"/>
  <c r="X16" i="12"/>
  <c r="X17" i="12"/>
  <c r="X18" i="12"/>
  <c r="X19" i="12"/>
  <c r="X20" i="12"/>
  <c r="X21" i="12"/>
  <c r="X22" i="12"/>
  <c r="X23" i="12"/>
  <c r="X24" i="12"/>
  <c r="X25" i="12"/>
  <c r="X26" i="12"/>
  <c r="X27" i="12"/>
  <c r="X28" i="12"/>
  <c r="X29" i="12"/>
  <c r="X30" i="12"/>
  <c r="X31" i="12"/>
  <c r="X32" i="12"/>
  <c r="X33" i="12"/>
  <c r="X34" i="12"/>
  <c r="X35" i="12"/>
  <c r="X36" i="12"/>
  <c r="X37" i="12"/>
  <c r="X38" i="12"/>
  <c r="X39" i="12"/>
  <c r="X40" i="12"/>
  <c r="X41" i="12"/>
  <c r="X42" i="12"/>
  <c r="X43" i="12"/>
  <c r="X44" i="12"/>
  <c r="X45" i="12"/>
  <c r="X46" i="12"/>
  <c r="X47" i="12"/>
  <c r="X48" i="12"/>
  <c r="X49" i="12"/>
  <c r="X50" i="12"/>
  <c r="X51" i="12"/>
  <c r="X52" i="12"/>
  <c r="X53" i="12"/>
  <c r="X54" i="12"/>
  <c r="X55" i="12"/>
  <c r="X56" i="12"/>
  <c r="X15" i="12"/>
  <c r="B12" i="12" l="1"/>
  <c r="F11" i="12"/>
  <c r="L10" i="12"/>
  <c r="F10" i="12"/>
  <c r="J9" i="12"/>
  <c r="F9" i="12"/>
  <c r="J8" i="12"/>
  <c r="F8" i="12"/>
  <c r="X7" i="12"/>
  <c r="X6" i="12"/>
  <c r="X5" i="12"/>
  <c r="X4" i="12"/>
  <c r="X3" i="12"/>
  <c r="X2" i="12"/>
  <c r="X1" i="12"/>
  <c r="G1" i="12" s="1"/>
  <c r="J10" i="12" l="1"/>
  <c r="F26" i="12"/>
  <c r="C50" i="12" s="1"/>
  <c r="AB42" i="12" l="1"/>
  <c r="AB40" i="12"/>
  <c r="AB39" i="12"/>
  <c r="AA42" i="12"/>
  <c r="AA41" i="12"/>
  <c r="AA40" i="12"/>
  <c r="C53" i="12" l="1"/>
  <c r="K54" i="12" s="1"/>
  <c r="J54" i="12"/>
  <c r="C51" i="12"/>
  <c r="C52" i="12"/>
</calcChain>
</file>

<file path=xl/comments1.xml><?xml version="1.0" encoding="utf-8"?>
<comments xmlns="http://schemas.openxmlformats.org/spreadsheetml/2006/main">
  <authors>
    <author>AA-Cayman-Laptop</author>
  </authors>
  <commentList>
    <comment ref="I17" authorId="0" shapeId="0">
      <text>
        <r>
          <rPr>
            <sz val="9"/>
            <color indexed="81"/>
            <rFont val="Tahoma"/>
            <family val="2"/>
          </rPr>
          <t xml:space="preserve">Do not delete this cell
</t>
        </r>
      </text>
    </comment>
  </commentList>
</comments>
</file>

<file path=xl/sharedStrings.xml><?xml version="1.0" encoding="utf-8"?>
<sst xmlns="http://schemas.openxmlformats.org/spreadsheetml/2006/main" count="113" uniqueCount="83">
  <si>
    <t>Date:</t>
  </si>
  <si>
    <t>Revision:</t>
  </si>
  <si>
    <t>b =</t>
  </si>
  <si>
    <t>a/b</t>
  </si>
  <si>
    <t>K</t>
  </si>
  <si>
    <t>x</t>
  </si>
  <si>
    <t>y</t>
  </si>
  <si>
    <t>Aspect Ratio</t>
  </si>
  <si>
    <t>horiz</t>
  </si>
  <si>
    <t>vert</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</si>
  <si>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</si>
  <si>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</si>
  <si>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</si>
  <si>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</si>
  <si>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</si>
  <si>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</si>
  <si>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</si>
  <si>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</si>
  <si>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</si>
  <si>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</si>
  <si>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</si>
  <si>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</si>
  <si>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</si>
  <si>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</si>
  <si>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</si>
  <si>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</si>
  <si>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</si>
  <si>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</si>
  <si>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</si>
  <si>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</si>
  <si>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</si>
  <si>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</si>
  <si>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</si>
  <si>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</si>
  <si>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</si>
  <si>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</si>
  <si>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</si>
  <si>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</si>
  <si>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</si>
  <si>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</si>
  <si>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</si>
  <si>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</si>
  <si>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</si>
  <si>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</si>
  <si>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</si>
  <si>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</si>
  <si>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</si>
  <si>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</si>
  <si>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</si>
  <si>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</si>
  <si>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</si>
  <si>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</si>
  <si>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</si>
  <si>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</si>
  <si>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</si>
  <si>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</si>
  <si>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</si>
  <si>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</si>
  <si>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</si>
  <si>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</si>
  <si>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</si>
  <si>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(NACA-TN-3781, 1957)</t>
  </si>
  <si>
    <t>in</t>
  </si>
  <si>
    <t>psi</t>
  </si>
  <si>
    <t>(NACA-TN-2661, 1952)</t>
  </si>
  <si>
    <r>
      <t>k</t>
    </r>
    <r>
      <rPr>
        <sz val="10"/>
        <rFont val="Calibri"/>
        <family val="2"/>
      </rPr>
      <t xml:space="preserve"> =</t>
    </r>
  </si>
  <si>
    <t>a/b =</t>
  </si>
  <si>
    <t>Elongation</t>
  </si>
  <si>
    <t>G =</t>
  </si>
  <si>
    <r>
      <t>F</t>
    </r>
    <r>
      <rPr>
        <vertAlign val="subscript"/>
        <sz val="10"/>
        <rFont val="Calibri"/>
        <family val="2"/>
      </rPr>
      <t>cr</t>
    </r>
    <r>
      <rPr>
        <sz val="10"/>
        <rFont val="Calibri"/>
        <family val="2"/>
      </rPr>
      <t xml:space="preserve"> =</t>
    </r>
  </si>
  <si>
    <t>AA-SM-007-001</t>
  </si>
  <si>
    <t>www.xl-viking.com</t>
  </si>
  <si>
    <t>http://www.abbottaerospace.com/subscribe</t>
  </si>
  <si>
    <t>http://www.xl-viking.com/download-free-trial/</t>
  </si>
  <si>
    <t>http://www.abbottaerospace.com/engineering-services</t>
  </si>
  <si>
    <t>Panel Thickness</t>
  </si>
  <si>
    <t>Shear Stress in the Panel</t>
  </si>
  <si>
    <t>SHEAR BUCKLING OF FLAT ISOTROPIC PANELS - SIMPLE</t>
  </si>
  <si>
    <t>Simply Supported, Elastic Material</t>
  </si>
  <si>
    <t>(Abbott, Richard. Analysis and Design of Composite and Metallic Flight Vehicle Structures 1st Edition, 2016)</t>
  </si>
  <si>
    <t>A</t>
  </si>
  <si>
    <t>To take account of panel edge rotational restraint use</t>
  </si>
  <si>
    <t>AA-SM-007-002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</si>
</sst>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
    <numFmt numFmtId="166" formatCode="0.000"/>
    <numFmt numFmtId="167" formatCode="#,##0.0"/>
  </numFmts>
  <fonts count="24" x14ac:knownFonts="1">
    <font>
      <sz val="10"/>
      <name val="Arial"/>
    </font>
    <font>
      <sz val="10"/>
      <name val="Arial"/>
      <family val="2"/>
    </font>
    <font>
      <sz val="8"/>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8"/>
      <name val="Calibri"/>
      <family val="2"/>
      <scheme val="minor"/>
    </font>
    <font>
      <sz val="9"/>
      <color indexed="81"/>
      <name val="Tahoma"/>
      <family val="2"/>
    </font>
    <font>
      <u/>
      <sz val="10"/>
      <color theme="10"/>
      <name val="Arial"/>
      <family val="2"/>
    </font>
    <font>
      <u/>
      <sz val="10"/>
      <color theme="10"/>
      <name val="Calibri"/>
      <family val="2"/>
      <scheme val="minor"/>
    </font>
    <font>
      <u/>
      <sz val="10"/>
      <color theme="10"/>
      <name val="Arial"/>
      <family val="2"/>
    </font>
    <font>
      <i/>
      <sz val="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3" fillId="0" borderId="0"/>
    <xf numFmtId="0" fontId="3" fillId="0" borderId="0"/>
    <xf numFmtId="0" fontId="3" fillId="0" borderId="0"/>
    <xf numFmtId="9" fontId="1" fillId="0" borderId="0" applyFont="0" applyFill="0" applyBorder="0" applyAlignment="0" applyProtection="0"/>
    <xf numFmtId="0" fontId="1" fillId="0" borderId="0"/>
    <xf numFmtId="0" fontId="1" fillId="0" borderId="0"/>
    <xf numFmtId="0" fontId="15" fillId="0" borderId="0" applyNumberFormat="0" applyFill="0" applyBorder="0" applyAlignment="0" applyProtection="0">
      <alignment vertical="top"/>
      <protection locked="0"/>
    </xf>
    <xf numFmtId="0" fontId="20" fillId="0" borderId="0" applyNumberFormat="0" applyFill="0" applyBorder="0" applyAlignment="0" applyProtection="0"/>
    <xf numFmtId="0" fontId="22" fillId="0" borderId="0" applyNumberFormat="0" applyFill="0" applyBorder="0" applyAlignment="0" applyProtection="0"/>
  </cellStyleXfs>
  <cellXfs count="135">
    <xf numFmtId="0" fontId="0" fillId="0" borderId="0" xfId="0"/>
    <xf numFmtId="0" fontId="6" fillId="0" borderId="0" xfId="0" applyFont="1" applyFill="1" applyAlignment="1" applyProtection="1">
      <alignment horizontal="right"/>
      <protection locked="0"/>
    </xf>
    <xf numFmtId="0" fontId="9" fillId="0" borderId="0" xfId="0" applyFont="1"/>
    <xf numFmtId="0" fontId="6" fillId="0" borderId="0" xfId="0" applyFont="1"/>
    <xf numFmtId="0" fontId="6" fillId="0" borderId="2" xfId="1" applyFont="1" applyBorder="1" applyAlignment="1">
      <alignment horizontal="center"/>
    </xf>
    <xf numFmtId="0" fontId="9" fillId="0" borderId="0" xfId="0" applyFont="1" applyAlignment="1">
      <alignment horizontal="center"/>
    </xf>
    <xf numFmtId="0" fontId="6" fillId="0" borderId="0" xfId="0" applyFont="1" applyBorder="1"/>
    <xf numFmtId="0" fontId="6" fillId="0" borderId="0" xfId="0" applyFont="1" applyBorder="1" applyAlignment="1"/>
    <xf numFmtId="0" fontId="10" fillId="0" borderId="0" xfId="0" applyFont="1" applyBorder="1" applyAlignment="1">
      <alignment horizontal="center"/>
    </xf>
    <xf numFmtId="166" fontId="6" fillId="0" borderId="0" xfId="0" applyNumberFormat="1" applyFont="1" applyBorder="1"/>
    <xf numFmtId="2" fontId="6" fillId="0" borderId="0" xfId="0" applyNumberFormat="1" applyFont="1" applyBorder="1" applyAlignment="1">
      <alignment horizontal="center"/>
    </xf>
    <xf numFmtId="166" fontId="6" fillId="0" borderId="0" xfId="0" applyNumberFormat="1" applyFont="1" applyBorder="1" applyAlignment="1">
      <alignment horizontal="center"/>
    </xf>
    <xf numFmtId="9" fontId="6" fillId="0" borderId="0" xfId="4" applyFont="1" applyBorder="1" applyAlignment="1">
      <alignment horizontal="center"/>
    </xf>
    <xf numFmtId="0" fontId="6" fillId="0" borderId="0" xfId="0" applyFont="1" applyProtection="1">
      <protection locked="0"/>
    </xf>
    <xf numFmtId="0" fontId="6" fillId="0" borderId="2" xfId="0" applyFont="1" applyBorder="1"/>
    <xf numFmtId="0" fontId="9" fillId="0" borderId="0" xfId="0" applyFont="1" applyFill="1" applyBorder="1" applyAlignment="1" applyProtection="1">
      <alignment horizontal="right"/>
      <protection locked="0"/>
    </xf>
    <xf numFmtId="0" fontId="6" fillId="0" borderId="0" xfId="0" applyFont="1" applyAlignment="1" applyProtection="1">
      <alignment horizontal="right"/>
      <protection locked="0"/>
    </xf>
    <xf numFmtId="0" fontId="9" fillId="0" borderId="0" xfId="0" applyFont="1" applyBorder="1" applyAlignment="1">
      <alignment horizontal="center"/>
    </xf>
    <xf numFmtId="164" fontId="6" fillId="0" borderId="0" xfId="0" applyNumberFormat="1" applyFont="1" applyBorder="1" applyAlignment="1">
      <alignment horizontal="center"/>
    </xf>
    <xf numFmtId="0" fontId="6" fillId="0" borderId="0" xfId="0" quotePrefix="1" applyFont="1" applyBorder="1"/>
    <xf numFmtId="0" fontId="6" fillId="0" borderId="0" xfId="0" applyFont="1" applyBorder="1" applyAlignment="1">
      <alignment horizontal="right"/>
    </xf>
    <xf numFmtId="2" fontId="11" fillId="0" borderId="0" xfId="0" applyNumberFormat="1" applyFont="1" applyAlignment="1" applyProtection="1">
      <alignment horizontal="right"/>
      <protection locked="0"/>
    </xf>
    <xf numFmtId="0" fontId="6" fillId="0" borderId="0" xfId="0" applyFont="1" applyBorder="1" applyAlignment="1">
      <alignment horizontal="center"/>
    </xf>
    <xf numFmtId="0" fontId="11" fillId="0" borderId="0" xfId="0" applyFont="1" applyAlignment="1" applyProtection="1">
      <alignment horizontal="right"/>
      <protection locked="0"/>
    </xf>
    <xf numFmtId="167" fontId="11" fillId="0" borderId="0" xfId="0" applyNumberFormat="1" applyFont="1" applyAlignment="1" applyProtection="1">
      <alignment horizontal="right"/>
      <protection locked="0"/>
    </xf>
    <xf numFmtId="2" fontId="6" fillId="0" borderId="0" xfId="0" applyNumberFormat="1" applyFont="1" applyAlignment="1" applyProtection="1">
      <alignment horizontal="right"/>
      <protection locked="0"/>
    </xf>
    <xf numFmtId="0" fontId="6" fillId="0" borderId="0" xfId="0" applyFont="1" applyBorder="1" applyAlignment="1">
      <alignment horizontal="left"/>
    </xf>
    <xf numFmtId="2" fontId="9" fillId="0" borderId="0" xfId="0" applyNumberFormat="1" applyFont="1" applyFill="1" applyBorder="1" applyAlignment="1" applyProtection="1">
      <alignment horizontal="center"/>
      <protection locked="0"/>
    </xf>
    <xf numFmtId="0" fontId="9" fillId="0" borderId="0" xfId="0" applyFont="1" applyBorder="1" applyAlignment="1">
      <alignment horizontal="left"/>
    </xf>
    <xf numFmtId="0" fontId="6" fillId="0" borderId="0" xfId="0" applyFont="1" applyAlignment="1" applyProtection="1">
      <alignment horizontal="center"/>
      <protection locked="0"/>
    </xf>
    <xf numFmtId="0" fontId="6" fillId="0" borderId="0" xfId="0" applyFont="1" applyAlignment="1">
      <alignment horizontal="center"/>
    </xf>
    <xf numFmtId="2" fontId="6" fillId="0" borderId="0" xfId="0" applyNumberFormat="1" applyFont="1" applyAlignment="1">
      <alignment horizontal="center"/>
    </xf>
    <xf numFmtId="166" fontId="6" fillId="0" borderId="0" xfId="0" applyNumberFormat="1" applyFont="1" applyBorder="1" applyAlignment="1">
      <alignment horizontal="left"/>
    </xf>
    <xf numFmtId="1" fontId="6" fillId="0" borderId="0" xfId="0" applyNumberFormat="1" applyFont="1" applyBorder="1" applyAlignment="1">
      <alignment horizontal="center"/>
    </xf>
    <xf numFmtId="166" fontId="6" fillId="0" borderId="0" xfId="0" quotePrefix="1" applyNumberFormat="1" applyFont="1" applyBorder="1"/>
    <xf numFmtId="0" fontId="6" fillId="0" borderId="0" xfId="0" applyFont="1" applyBorder="1" applyProtection="1">
      <protection locked="0"/>
    </xf>
    <xf numFmtId="0" fontId="9" fillId="0" borderId="0" xfId="0" applyFont="1" applyBorder="1" applyProtection="1">
      <protection locked="0"/>
    </xf>
    <xf numFmtId="0" fontId="6" fillId="0" borderId="0" xfId="2" applyFont="1" applyProtection="1">
      <protection locked="0"/>
    </xf>
    <xf numFmtId="0" fontId="6" fillId="0" borderId="0" xfId="2" applyFont="1" applyAlignment="1" applyProtection="1">
      <alignment horizontal="right"/>
      <protection locked="0"/>
    </xf>
    <xf numFmtId="0" fontId="6" fillId="0" borderId="0" xfId="0" applyFont="1" applyAlignment="1">
      <alignment horizontal="right"/>
    </xf>
    <xf numFmtId="0" fontId="12" fillId="0" borderId="0" xfId="2" applyFont="1" applyProtection="1">
      <protection locked="0"/>
    </xf>
    <xf numFmtId="0" fontId="12" fillId="0" borderId="0" xfId="2" applyFont="1" applyAlignment="1" applyProtection="1">
      <alignment horizontal="left"/>
      <protection locked="0"/>
    </xf>
    <xf numFmtId="14" fontId="12" fillId="0" borderId="0" xfId="2" quotePrefix="1" applyNumberFormat="1" applyFont="1" applyProtection="1">
      <protection locked="0"/>
    </xf>
    <xf numFmtId="0" fontId="13" fillId="0" borderId="0" xfId="2" applyFont="1" applyAlignment="1" applyProtection="1">
      <alignment horizontal="left"/>
      <protection locked="0"/>
    </xf>
    <xf numFmtId="0" fontId="6" fillId="0" borderId="0" xfId="2" applyFont="1"/>
    <xf numFmtId="0" fontId="6" fillId="0" borderId="0" xfId="2" applyFont="1" applyAlignment="1">
      <alignment horizontal="right"/>
    </xf>
    <xf numFmtId="0" fontId="9" fillId="0" borderId="0" xfId="2" applyFont="1" applyAlignment="1">
      <alignment horizontal="left"/>
    </xf>
    <xf numFmtId="0" fontId="9" fillId="0" borderId="0" xfId="2" applyFont="1"/>
    <xf numFmtId="0" fontId="9" fillId="0" borderId="0" xfId="2" quotePrefix="1" applyFont="1" applyAlignment="1">
      <alignment vertical="center"/>
    </xf>
    <xf numFmtId="0" fontId="9" fillId="0" borderId="0" xfId="2" applyFont="1" applyAlignment="1">
      <alignment vertical="center"/>
    </xf>
    <xf numFmtId="0" fontId="9" fillId="0" borderId="0" xfId="2" applyFont="1" applyAlignment="1">
      <alignment horizontal="right"/>
    </xf>
    <xf numFmtId="0" fontId="8" fillId="0" borderId="0" xfId="2" applyFont="1"/>
    <xf numFmtId="0" fontId="6" fillId="0" borderId="4" xfId="1" applyFont="1" applyBorder="1" applyAlignment="1">
      <alignment horizontal="center"/>
    </xf>
    <xf numFmtId="0" fontId="6" fillId="0" borderId="4" xfId="0" applyFont="1" applyBorder="1"/>
    <xf numFmtId="0" fontId="6" fillId="0" borderId="2" xfId="0" applyFont="1" applyBorder="1" applyAlignment="1"/>
    <xf numFmtId="0" fontId="6" fillId="0" borderId="1" xfId="2" applyFont="1" applyBorder="1" applyAlignment="1">
      <alignment horizontal="center"/>
    </xf>
    <xf numFmtId="0" fontId="6" fillId="0" borderId="3" xfId="2" applyFont="1" applyBorder="1" applyAlignment="1">
      <alignment horizontal="center"/>
    </xf>
    <xf numFmtId="0" fontId="6" fillId="0" borderId="1" xfId="2" applyFont="1" applyBorder="1"/>
    <xf numFmtId="0" fontId="6" fillId="0" borderId="2" xfId="2" applyFont="1" applyBorder="1" applyAlignment="1">
      <alignment horizontal="center"/>
    </xf>
    <xf numFmtId="0" fontId="6" fillId="0" borderId="4" xfId="2" applyFont="1" applyBorder="1" applyAlignment="1">
      <alignment horizontal="center"/>
    </xf>
    <xf numFmtId="0" fontId="6" fillId="0" borderId="2" xfId="2" applyFont="1" applyBorder="1"/>
    <xf numFmtId="0" fontId="6" fillId="0" borderId="2" xfId="3" applyFont="1" applyBorder="1" applyAlignment="1">
      <alignment horizontal="center"/>
    </xf>
    <xf numFmtId="1" fontId="6" fillId="0" borderId="2" xfId="3" applyNumberFormat="1" applyFont="1" applyBorder="1" applyAlignment="1">
      <alignment horizontal="center"/>
    </xf>
    <xf numFmtId="1" fontId="6" fillId="0" borderId="4" xfId="3" applyNumberFormat="1" applyFont="1" applyBorder="1" applyAlignment="1">
      <alignment horizontal="center"/>
    </xf>
    <xf numFmtId="0" fontId="6" fillId="0" borderId="0" xfId="2" applyFont="1" applyAlignment="1">
      <alignment horizontal="center"/>
    </xf>
    <xf numFmtId="1" fontId="9" fillId="0" borderId="0" xfId="0" applyNumberFormat="1" applyFont="1" applyBorder="1" applyAlignment="1" applyProtection="1">
      <alignment horizontal="right"/>
      <protection locked="0"/>
    </xf>
    <xf numFmtId="0" fontId="10" fillId="0" borderId="0" xfId="0" applyFont="1" applyAlignment="1">
      <alignment horizontal="center"/>
    </xf>
    <xf numFmtId="0" fontId="6" fillId="0" borderId="0" xfId="5" applyFont="1" applyProtection="1">
      <protection locked="0"/>
    </xf>
    <xf numFmtId="0" fontId="6" fillId="0" borderId="0" xfId="5" applyFont="1" applyAlignment="1" applyProtection="1">
      <alignment horizontal="right"/>
      <protection locked="0"/>
    </xf>
    <xf numFmtId="0" fontId="12" fillId="0" borderId="0" xfId="5" applyFont="1" applyProtection="1">
      <protection locked="0"/>
    </xf>
    <xf numFmtId="0" fontId="12" fillId="0" borderId="0" xfId="5" applyFont="1" applyAlignment="1" applyProtection="1">
      <alignment horizontal="left"/>
      <protection locked="0"/>
    </xf>
    <xf numFmtId="0" fontId="6" fillId="0" borderId="0" xfId="5" applyFont="1"/>
    <xf numFmtId="0" fontId="6" fillId="0" borderId="0" xfId="5" applyFont="1" applyBorder="1" applyAlignment="1">
      <alignment horizontal="center"/>
    </xf>
    <xf numFmtId="0" fontId="6" fillId="0" borderId="0" xfId="5" applyFont="1" applyBorder="1"/>
    <xf numFmtId="0" fontId="6" fillId="0" borderId="0" xfId="5" applyFont="1" applyBorder="1" applyAlignment="1">
      <alignment horizontal="right"/>
    </xf>
    <xf numFmtId="0" fontId="9" fillId="0" borderId="0" xfId="5" applyFont="1" applyBorder="1" applyAlignment="1">
      <alignment horizontal="left"/>
    </xf>
    <xf numFmtId="14" fontId="12" fillId="0" borderId="0" xfId="5" quotePrefix="1" applyNumberFormat="1" applyFont="1" applyProtection="1">
      <protection locked="0"/>
    </xf>
    <xf numFmtId="0" fontId="6" fillId="0" borderId="0" xfId="6" applyFont="1" applyBorder="1" applyAlignment="1">
      <alignment horizontal="center"/>
    </xf>
    <xf numFmtId="1" fontId="6" fillId="0" borderId="0" xfId="6" applyNumberFormat="1" applyFont="1" applyBorder="1" applyAlignment="1">
      <alignment horizontal="center"/>
    </xf>
    <xf numFmtId="0" fontId="13" fillId="0" borderId="0" xfId="5" applyFont="1" applyAlignment="1" applyProtection="1">
      <alignment horizontal="left"/>
      <protection locked="0"/>
    </xf>
    <xf numFmtId="0" fontId="6" fillId="0" borderId="0" xfId="6" applyFont="1"/>
    <xf numFmtId="0" fontId="6" fillId="0" borderId="0" xfId="5" applyFont="1" applyAlignment="1">
      <alignment horizontal="right"/>
    </xf>
    <xf numFmtId="0" fontId="9" fillId="0" borderId="0" xfId="5" applyFont="1" applyAlignment="1">
      <alignment horizontal="left"/>
    </xf>
    <xf numFmtId="0" fontId="9" fillId="0" borderId="0" xfId="5" applyFont="1"/>
    <xf numFmtId="0" fontId="9" fillId="0" borderId="0" xfId="5" quotePrefix="1" applyFont="1" applyAlignment="1">
      <alignment vertical="center"/>
    </xf>
    <xf numFmtId="0" fontId="9" fillId="0" borderId="0" xfId="5" applyFont="1" applyAlignment="1">
      <alignment vertical="center"/>
    </xf>
    <xf numFmtId="0" fontId="6" fillId="0" borderId="0" xfId="5" applyFont="1" applyAlignment="1">
      <alignment horizontal="center"/>
    </xf>
    <xf numFmtId="0" fontId="9" fillId="0" borderId="0" xfId="5" applyFont="1" applyAlignment="1">
      <alignment horizontal="right"/>
    </xf>
    <xf numFmtId="0" fontId="7" fillId="0" borderId="0" xfId="5" applyFont="1"/>
    <xf numFmtId="0" fontId="8" fillId="0" borderId="0" xfId="5" applyFont="1"/>
    <xf numFmtId="0" fontId="7" fillId="0" borderId="0" xfId="5" applyFont="1" applyBorder="1" applyAlignment="1">
      <alignment horizontal="center"/>
    </xf>
    <xf numFmtId="0" fontId="7" fillId="0" borderId="0" xfId="5" applyFont="1" applyBorder="1"/>
    <xf numFmtId="0" fontId="14" fillId="0" borderId="0" xfId="5" applyFont="1"/>
    <xf numFmtId="0" fontId="6" fillId="0" borderId="0" xfId="5" applyFont="1" applyBorder="1" applyAlignment="1"/>
    <xf numFmtId="164" fontId="6" fillId="0" borderId="0" xfId="6" applyNumberFormat="1" applyFont="1" applyBorder="1" applyAlignment="1">
      <alignment horizontal="center"/>
    </xf>
    <xf numFmtId="0" fontId="14" fillId="0" borderId="0" xfId="5" applyFont="1" applyBorder="1" applyAlignment="1"/>
    <xf numFmtId="0" fontId="15" fillId="0" borderId="0" xfId="7" applyFont="1" applyBorder="1" applyAlignment="1" applyProtection="1">
      <alignment horizontal="center"/>
    </xf>
    <xf numFmtId="0" fontId="16" fillId="0" borderId="0" xfId="7" applyFont="1" applyBorder="1" applyAlignment="1" applyProtection="1">
      <alignment horizontal="center"/>
      <protection locked="0"/>
    </xf>
    <xf numFmtId="2" fontId="6" fillId="0" borderId="0" xfId="0" applyNumberFormat="1" applyFont="1"/>
    <xf numFmtId="0" fontId="6" fillId="0" borderId="0" xfId="0" applyFont="1" applyAlignment="1"/>
    <xf numFmtId="0" fontId="17" fillId="0" borderId="0" xfId="0" applyFont="1"/>
    <xf numFmtId="0" fontId="17" fillId="0" borderId="0" xfId="0" applyFont="1" applyProtection="1">
      <protection locked="0"/>
    </xf>
    <xf numFmtId="164" fontId="6" fillId="0" borderId="0" xfId="0" applyNumberFormat="1" applyFont="1"/>
    <xf numFmtId="164" fontId="6" fillId="0" borderId="0" xfId="0" applyNumberFormat="1" applyFont="1" applyAlignment="1">
      <alignment horizontal="center"/>
    </xf>
    <xf numFmtId="1" fontId="9" fillId="0" borderId="0" xfId="0" applyNumberFormat="1" applyFont="1" applyAlignment="1" applyProtection="1">
      <alignment horizontal="right"/>
      <protection locked="0"/>
    </xf>
    <xf numFmtId="2" fontId="6" fillId="0" borderId="0" xfId="0" applyNumberFormat="1" applyFont="1" applyAlignment="1" applyProtection="1">
      <protection locked="0"/>
    </xf>
    <xf numFmtId="0" fontId="6" fillId="0" borderId="0" xfId="5" applyFont="1" applyBorder="1" applyProtection="1">
      <protection locked="0"/>
    </xf>
    <xf numFmtId="1" fontId="6" fillId="0" borderId="0" xfId="5" applyNumberFormat="1" applyFont="1" applyBorder="1" applyAlignment="1" applyProtection="1">
      <alignment horizontal="center"/>
      <protection locked="0"/>
    </xf>
    <xf numFmtId="165" fontId="6" fillId="0" borderId="0" xfId="5" applyNumberFormat="1" applyFont="1" applyBorder="1" applyAlignment="1" applyProtection="1">
      <alignment horizontal="center"/>
      <protection locked="0"/>
    </xf>
    <xf numFmtId="2" fontId="6" fillId="0" borderId="0" xfId="5" applyNumberFormat="1" applyFont="1" applyBorder="1" applyAlignment="1" applyProtection="1">
      <alignment horizontal="center"/>
      <protection locked="0"/>
    </xf>
    <xf numFmtId="0" fontId="6" fillId="0" borderId="0" xfId="5" applyFont="1" applyBorder="1" applyAlignment="1" applyProtection="1">
      <alignment horizontal="center"/>
      <protection locked="0"/>
    </xf>
    <xf numFmtId="0" fontId="6" fillId="0" borderId="0" xfId="5" applyFont="1" applyBorder="1" applyAlignment="1" applyProtection="1">
      <protection locked="0"/>
    </xf>
    <xf numFmtId="0" fontId="6" fillId="0" borderId="0" xfId="5" applyFont="1" applyBorder="1" applyAlignment="1" applyProtection="1">
      <alignment horizontal="right"/>
      <protection locked="0"/>
    </xf>
    <xf numFmtId="1" fontId="6" fillId="0" borderId="0" xfId="5" applyNumberFormat="1" applyFont="1" applyBorder="1" applyAlignment="1" applyProtection="1">
      <alignment horizontal="right"/>
      <protection locked="0"/>
    </xf>
    <xf numFmtId="0" fontId="18" fillId="0" borderId="0" xfId="5" applyFont="1" applyBorder="1" applyAlignment="1" applyProtection="1">
      <alignment horizontal="center"/>
      <protection locked="0"/>
    </xf>
    <xf numFmtId="0" fontId="18" fillId="0" borderId="0" xfId="5" applyFont="1" applyBorder="1" applyAlignment="1" applyProtection="1">
      <alignment horizontal="center" shrinkToFit="1"/>
      <protection locked="0"/>
    </xf>
    <xf numFmtId="164" fontId="9" fillId="0" borderId="0" xfId="5" applyNumberFormat="1" applyFont="1" applyBorder="1" applyAlignment="1" applyProtection="1">
      <alignment horizontal="left"/>
      <protection locked="0"/>
    </xf>
    <xf numFmtId="0" fontId="17" fillId="0" borderId="0" xfId="5" applyFont="1" applyBorder="1" applyAlignment="1" applyProtection="1">
      <alignment horizontal="left"/>
      <protection locked="0"/>
    </xf>
    <xf numFmtId="0" fontId="6" fillId="0" borderId="0" xfId="5" applyFont="1" applyBorder="1" applyAlignment="1" applyProtection="1">
      <alignment vertical="top"/>
      <protection locked="0"/>
    </xf>
    <xf numFmtId="0" fontId="6" fillId="0" borderId="0" xfId="5" applyFont="1" applyBorder="1" applyAlignment="1">
      <alignment vertical="top"/>
    </xf>
    <xf numFmtId="0" fontId="6" fillId="0" borderId="0" xfId="5" applyFont="1" applyBorder="1" applyAlignment="1">
      <alignment horizontal="left"/>
    </xf>
    <xf numFmtId="0" fontId="17" fillId="0" borderId="0" xfId="5" applyFont="1" applyBorder="1" applyAlignment="1" applyProtection="1">
      <protection locked="0"/>
    </xf>
    <xf numFmtId="164" fontId="9" fillId="0" borderId="0" xfId="5" applyNumberFormat="1" applyFont="1" applyBorder="1" applyAlignment="1" applyProtection="1">
      <protection locked="0"/>
    </xf>
    <xf numFmtId="1" fontId="6" fillId="0" borderId="0" xfId="0" applyNumberFormat="1" applyFont="1"/>
    <xf numFmtId="0" fontId="6" fillId="0" borderId="0" xfId="5" applyFont="1" applyBorder="1" applyAlignment="1">
      <alignment horizontal="left" vertical="top" wrapText="1"/>
    </xf>
    <xf numFmtId="0" fontId="15" fillId="0" borderId="0" xfId="7" applyBorder="1" applyAlignment="1" applyProtection="1">
      <alignment horizontal="center"/>
    </xf>
    <xf numFmtId="0" fontId="21" fillId="0" borderId="0" xfId="9" applyFont="1" applyBorder="1" applyAlignment="1" applyProtection="1">
      <alignment horizontal="center"/>
    </xf>
    <xf numFmtId="0" fontId="22" fillId="0" borderId="0" xfId="9" applyBorder="1" applyAlignment="1">
      <alignment horizontal="center"/>
    </xf>
    <xf numFmtId="0" fontId="12" fillId="0" borderId="0" xfId="0" applyFont="1" applyAlignment="1">
      <alignment horizontal="left" wrapText="1"/>
    </xf>
    <xf numFmtId="0" fontId="23" fillId="0" borderId="0" xfId="0" applyFont="1"/>
    <xf numFmtId="0" fontId="6" fillId="0" borderId="0" xfId="5" applyFont="1" applyBorder="1" applyAlignment="1">
      <alignment horizontal="left" vertical="top" wrapText="1"/>
    </xf>
    <xf numFmtId="0" fontId="6" fillId="0" borderId="0" xfId="5" applyFont="1" applyBorder="1" applyAlignment="1">
      <alignment horizontal="left" wrapText="1"/>
    </xf>
    <xf numFmtId="0" fontId="15" fillId="0" borderId="0" xfId="7" applyBorder="1" applyAlignment="1" applyProtection="1">
      <alignment horizontal="center"/>
    </xf>
    <xf numFmtId="0" fontId="21" fillId="0" borderId="0" xfId="8" applyFont="1" applyAlignment="1">
      <alignment horizontal="left"/>
    </xf>
    <xf numFmtId="0" fontId="15" fillId="0" borderId="0" xfId="7" applyAlignment="1" applyProtection="1">
      <alignment horizontal="left"/>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34491608903511"/>
          <c:y val="4.1343773578240012E-2"/>
          <c:w val="0.80919671655854741"/>
          <c:h val="0.84052938737841365"/>
        </c:manualLayout>
      </c:layout>
      <c:scatterChart>
        <c:scatterStyle val="lineMarker"/>
        <c:varyColors val="0"/>
        <c:ser>
          <c:idx val="0"/>
          <c:order val="0"/>
          <c:tx>
            <c:v>Panel K</c:v>
          </c:tx>
          <c:spPr>
            <a:ln w="19050">
              <a:solidFill>
                <a:schemeClr val="tx1"/>
              </a:solidFill>
            </a:ln>
          </c:spPr>
          <c:marker>
            <c:symbol val="none"/>
          </c:marker>
          <c:xVal>
            <c:numRef>
              <c:f>'Flat Plates'!$V$15:$V$56</c:f>
              <c:numCache>
                <c:formatCode>0.0</c:formatCode>
                <c:ptCount val="42"/>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numCache>
            </c:numRef>
          </c:xVal>
          <c:yVal>
            <c:numRef>
              <c:f>'Flat Plates'!$Y$15:$Y$56</c:f>
              <c:numCache>
                <c:formatCode>0.0</c:formatCode>
                <c:ptCount val="42"/>
                <c:pt idx="0">
                  <c:v>9.34</c:v>
                </c:pt>
                <c:pt idx="1">
                  <c:v>8.6457851239669417</c:v>
                </c:pt>
                <c:pt idx="2">
                  <c:v>8.1177777777777784</c:v>
                </c:pt>
                <c:pt idx="3">
                  <c:v>7.7068639053254433</c:v>
                </c:pt>
                <c:pt idx="4">
                  <c:v>7.3808163265306126</c:v>
                </c:pt>
                <c:pt idx="5">
                  <c:v>7.1177777777777775</c:v>
                </c:pt>
                <c:pt idx="6">
                  <c:v>6.9024999999999999</c:v>
                </c:pt>
                <c:pt idx="7">
                  <c:v>6.7240830449826987</c:v>
                </c:pt>
                <c:pt idx="8">
                  <c:v>6.5745679012345679</c:v>
                </c:pt>
                <c:pt idx="9">
                  <c:v>6.4480332409972299</c:v>
                </c:pt>
                <c:pt idx="10">
                  <c:v>6.34</c:v>
                </c:pt>
                <c:pt idx="11">
                  <c:v>6.2470294784580496</c:v>
                </c:pt>
                <c:pt idx="12">
                  <c:v>6.1664462809917353</c:v>
                </c:pt>
                <c:pt idx="13">
                  <c:v>6.0961436672967864</c:v>
                </c:pt>
                <c:pt idx="14">
                  <c:v>6.0344444444444445</c:v>
                </c:pt>
                <c:pt idx="15">
                  <c:v>5.9799999999999995</c:v>
                </c:pt>
                <c:pt idx="16">
                  <c:v>5.9317159763313612</c:v>
                </c:pt>
                <c:pt idx="17">
                  <c:v>5.8886968449931407</c:v>
                </c:pt>
                <c:pt idx="18">
                  <c:v>5.8502040816326533</c:v>
                </c:pt>
                <c:pt idx="19">
                  <c:v>5.8156242568370988</c:v>
                </c:pt>
                <c:pt idx="20">
                  <c:v>5.7844444444444445</c:v>
                </c:pt>
                <c:pt idx="21">
                  <c:v>5.7562330905306966</c:v>
                </c:pt>
                <c:pt idx="22">
                  <c:v>5.7306249999999999</c:v>
                </c:pt>
                <c:pt idx="23">
                  <c:v>5.7073094582185488</c:v>
                </c:pt>
                <c:pt idx="24">
                  <c:v>5.6860207612456746</c:v>
                </c:pt>
                <c:pt idx="25">
                  <c:v>5.6665306122448982</c:v>
                </c:pt>
                <c:pt idx="26">
                  <c:v>5.6486419753086414</c:v>
                </c:pt>
                <c:pt idx="27">
                  <c:v>5.6321840759678592</c:v>
                </c:pt>
                <c:pt idx="28">
                  <c:v>5.6170083102493074</c:v>
                </c:pt>
                <c:pt idx="29">
                  <c:v>5.6029848783694938</c:v>
                </c:pt>
                <c:pt idx="30">
                  <c:v>5.59</c:v>
                </c:pt>
                <c:pt idx="31">
                  <c:v>5.5779535990481852</c:v>
                </c:pt>
                <c:pt idx="32">
                  <c:v>5.5667573696145123</c:v>
                </c:pt>
                <c:pt idx="33">
                  <c:v>5.5563331530557054</c:v>
                </c:pt>
                <c:pt idx="34">
                  <c:v>5.5466115702479337</c:v>
                </c:pt>
                <c:pt idx="35">
                  <c:v>5.5375308641975307</c:v>
                </c:pt>
                <c:pt idx="36">
                  <c:v>5.5290359168241965</c:v>
                </c:pt>
                <c:pt idx="37">
                  <c:v>5.521077410593028</c:v>
                </c:pt>
                <c:pt idx="38">
                  <c:v>5.5136111111111106</c:v>
                </c:pt>
                <c:pt idx="39">
                  <c:v>5.5065972511453563</c:v>
                </c:pt>
                <c:pt idx="40">
                  <c:v>5.5</c:v>
                </c:pt>
                <c:pt idx="41">
                  <c:v>5.4937870049980777</c:v>
                </c:pt>
              </c:numCache>
            </c:numRef>
          </c:yVal>
          <c:smooth val="0"/>
          <c:extLst>
            <c:ext xmlns:c16="http://schemas.microsoft.com/office/drawing/2014/chart" uri="{C3380CC4-5D6E-409C-BE32-E72D297353CC}">
              <c16:uniqueId val="{00000000-1D34-46B4-AD32-D85F5ECEAA97}"/>
            </c:ext>
          </c:extLst>
        </c:ser>
        <c:ser>
          <c:idx val="3"/>
          <c:order val="1"/>
          <c:tx>
            <c:v>hor</c:v>
          </c:tx>
          <c:spPr>
            <a:ln w="12700">
              <a:solidFill>
                <a:schemeClr val="tx1"/>
              </a:solidFill>
              <a:prstDash val="solid"/>
            </a:ln>
          </c:spPr>
          <c:marker>
            <c:symbol val="none"/>
          </c:marker>
          <c:dLbls>
            <c:dLbl>
              <c:idx val="0"/>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D34-46B4-AD32-D85F5ECEAA97}"/>
                </c:ext>
              </c:extLst>
            </c:dLbl>
            <c:dLbl>
              <c:idx val="1"/>
              <c:delete val="1"/>
              <c:extLst>
                <c:ext xmlns:c15="http://schemas.microsoft.com/office/drawing/2012/chart" uri="{CE6537A1-D6FC-4f65-9D91-7224C49458BB}"/>
                <c:ext xmlns:c16="http://schemas.microsoft.com/office/drawing/2014/chart" uri="{C3380CC4-5D6E-409C-BE32-E72D297353CC}">
                  <c16:uniqueId val="{0000001A-1D34-46B4-AD32-D85F5ECEAA97}"/>
                </c:ext>
              </c:extLst>
            </c:dLbl>
            <c:spPr>
              <a:noFill/>
              <a:ln>
                <a:noFill/>
              </a:ln>
              <a:effectLst/>
            </c:spPr>
            <c:txPr>
              <a:bodyPr/>
              <a:lstStyle/>
              <a:p>
                <a:pPr>
                  <a:defRPr b="1">
                    <a:solidFill>
                      <a:srgbClr val="FF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'Flat Plates'!$AA$39:$AA$40</c:f>
              <c:numCache>
                <c:formatCode>0.00</c:formatCode>
                <c:ptCount val="2"/>
                <c:pt idx="0" formatCode="General">
                  <c:v>0</c:v>
                </c:pt>
                <c:pt idx="1">
                  <c:v>1.8</c:v>
                </c:pt>
              </c:numCache>
            </c:numRef>
          </c:xVal>
          <c:yVal>
            <c:numRef>
              <c:f>'Flat Plates'!$AB$39:$AB$40</c:f>
              <c:numCache>
                <c:formatCode>0.00</c:formatCode>
                <c:ptCount val="2"/>
                <c:pt idx="0">
                  <c:v>6.5745679012345679</c:v>
                </c:pt>
                <c:pt idx="1">
                  <c:v>6.5745679012345679</c:v>
                </c:pt>
              </c:numCache>
            </c:numRef>
          </c:yVal>
          <c:smooth val="0"/>
          <c:extLst>
            <c:ext xmlns:c16="http://schemas.microsoft.com/office/drawing/2014/chart" uri="{C3380CC4-5D6E-409C-BE32-E72D297353CC}">
              <c16:uniqueId val="{00000003-1D34-46B4-AD32-D85F5ECEAA97}"/>
            </c:ext>
          </c:extLst>
        </c:ser>
        <c:ser>
          <c:idx val="4"/>
          <c:order val="2"/>
          <c:tx>
            <c:v>vert</c:v>
          </c:tx>
          <c:spPr>
            <a:ln w="12700">
              <a:solidFill>
                <a:schemeClr val="tx1"/>
              </a:solidFill>
              <a:prstDash val="solid"/>
            </a:ln>
          </c:spPr>
          <c:marker>
            <c:symbol val="none"/>
          </c:marker>
          <c:dLbls>
            <c:dLbl>
              <c:idx val="0"/>
              <c:dLblPos val="b"/>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1D34-46B4-AD32-D85F5ECEAA97}"/>
                </c:ext>
              </c:extLst>
            </c:dLbl>
            <c:dLbl>
              <c:idx val="1"/>
              <c:delete val="1"/>
              <c:extLst>
                <c:ext xmlns:c15="http://schemas.microsoft.com/office/drawing/2012/chart" uri="{CE6537A1-D6FC-4f65-9D91-7224C49458BB}"/>
                <c:ext xmlns:c16="http://schemas.microsoft.com/office/drawing/2014/chart" uri="{C3380CC4-5D6E-409C-BE32-E72D297353CC}">
                  <c16:uniqueId val="{0000001C-1D34-46B4-AD32-D85F5ECEAA97}"/>
                </c:ext>
              </c:extLst>
            </c:dLbl>
            <c:spPr>
              <a:noFill/>
              <a:ln>
                <a:noFill/>
              </a:ln>
              <a:effectLst/>
            </c:spPr>
            <c:txPr>
              <a:bodyPr/>
              <a:lstStyle/>
              <a:p>
                <a:pPr>
                  <a:defRPr b="1">
                    <a:solidFill>
                      <a:srgbClr val="FF0000"/>
                    </a:solidFill>
                  </a:defRPr>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'Flat Plates'!$AA$41:$AA$42</c:f>
              <c:numCache>
                <c:formatCode>0.00</c:formatCode>
                <c:ptCount val="2"/>
                <c:pt idx="0">
                  <c:v>1.8</c:v>
                </c:pt>
                <c:pt idx="1">
                  <c:v>1.8</c:v>
                </c:pt>
              </c:numCache>
            </c:numRef>
          </c:xVal>
          <c:yVal>
            <c:numRef>
              <c:f>'Flat Plates'!$AB$41:$AB$42</c:f>
              <c:numCache>
                <c:formatCode>0.00</c:formatCode>
                <c:ptCount val="2"/>
                <c:pt idx="0" formatCode="General">
                  <c:v>5</c:v>
                </c:pt>
                <c:pt idx="1">
                  <c:v>6.5745679012345679</c:v>
                </c:pt>
              </c:numCache>
            </c:numRef>
          </c:yVal>
          <c:smooth val="0"/>
          <c:extLst>
            <c:ext xmlns:c16="http://schemas.microsoft.com/office/drawing/2014/chart" uri="{C3380CC4-5D6E-409C-BE32-E72D297353CC}">
              <c16:uniqueId val="{00000004-1D34-46B4-AD32-D85F5ECEAA97}"/>
            </c:ext>
          </c:extLst>
        </c:ser>
        <c:ser>
          <c:idx val="1"/>
          <c:order val="3"/>
          <c:spPr>
            <a:ln w="12700">
              <a:solidFill>
                <a:schemeClr val="bg1">
                  <a:lumMod val="50000"/>
                </a:schemeClr>
              </a:solidFill>
              <a:prstDash val="dash"/>
            </a:ln>
          </c:spPr>
          <c:marker>
            <c:symbol val="none"/>
          </c:marker>
          <c:xVal>
            <c:numRef>
              <c:f>'Flat Plates'!$V$15:$V$56</c:f>
              <c:numCache>
                <c:formatCode>0.0</c:formatCode>
                <c:ptCount val="42"/>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numCache>
            </c:numRef>
          </c:xVal>
          <c:yVal>
            <c:numRef>
              <c:f>'Flat Plates'!$W$15:$W$56</c:f>
              <c:numCache>
                <c:formatCode>0.0</c:formatCode>
                <c:ptCount val="42"/>
                <c:pt idx="0">
                  <c:v>9.34</c:v>
                </c:pt>
                <c:pt idx="1">
                  <c:v>8.6457851239669417</c:v>
                </c:pt>
                <c:pt idx="2">
                  <c:v>8.1177777777777784</c:v>
                </c:pt>
                <c:pt idx="3">
                  <c:v>7.7068639053254433</c:v>
                </c:pt>
                <c:pt idx="4">
                  <c:v>7.3808163265306126</c:v>
                </c:pt>
                <c:pt idx="5">
                  <c:v>7.1177777777777775</c:v>
                </c:pt>
                <c:pt idx="6">
                  <c:v>6.9024999999999999</c:v>
                </c:pt>
                <c:pt idx="7">
                  <c:v>6.7240830449826987</c:v>
                </c:pt>
                <c:pt idx="8">
                  <c:v>6.5745679012345679</c:v>
                </c:pt>
                <c:pt idx="9">
                  <c:v>6.4480332409972299</c:v>
                </c:pt>
                <c:pt idx="10">
                  <c:v>6.34</c:v>
                </c:pt>
                <c:pt idx="11">
                  <c:v>6.2470294784580496</c:v>
                </c:pt>
                <c:pt idx="12">
                  <c:v>6.1664462809917353</c:v>
                </c:pt>
                <c:pt idx="13">
                  <c:v>6.0961436672967864</c:v>
                </c:pt>
                <c:pt idx="14">
                  <c:v>6.0344444444444445</c:v>
                </c:pt>
                <c:pt idx="15">
                  <c:v>5.9799999999999995</c:v>
                </c:pt>
                <c:pt idx="16">
                  <c:v>5.9317159763313612</c:v>
                </c:pt>
                <c:pt idx="17">
                  <c:v>5.8886968449931407</c:v>
                </c:pt>
                <c:pt idx="18">
                  <c:v>5.8502040816326533</c:v>
                </c:pt>
                <c:pt idx="19">
                  <c:v>5.8156242568370988</c:v>
                </c:pt>
                <c:pt idx="20">
                  <c:v>5.7844444444444445</c:v>
                </c:pt>
                <c:pt idx="21">
                  <c:v>5.7562330905306966</c:v>
                </c:pt>
                <c:pt idx="22">
                  <c:v>5.7306249999999999</c:v>
                </c:pt>
                <c:pt idx="23">
                  <c:v>5.7073094582185488</c:v>
                </c:pt>
                <c:pt idx="24">
                  <c:v>5.6860207612456746</c:v>
                </c:pt>
                <c:pt idx="25">
                  <c:v>5.6665306122448982</c:v>
                </c:pt>
                <c:pt idx="26">
                  <c:v>5.6486419753086414</c:v>
                </c:pt>
                <c:pt idx="27">
                  <c:v>5.6321840759678592</c:v>
                </c:pt>
                <c:pt idx="28">
                  <c:v>5.6170083102493074</c:v>
                </c:pt>
                <c:pt idx="29">
                  <c:v>5.6029848783694938</c:v>
                </c:pt>
                <c:pt idx="30">
                  <c:v>5.59</c:v>
                </c:pt>
                <c:pt idx="31">
                  <c:v>5.5779535990481852</c:v>
                </c:pt>
                <c:pt idx="32">
                  <c:v>5.5667573696145123</c:v>
                </c:pt>
                <c:pt idx="33">
                  <c:v>5.5563331530557054</c:v>
                </c:pt>
                <c:pt idx="34">
                  <c:v>5.5466115702479337</c:v>
                </c:pt>
                <c:pt idx="35">
                  <c:v>5.5375308641975307</c:v>
                </c:pt>
                <c:pt idx="36">
                  <c:v>5.5290359168241965</c:v>
                </c:pt>
                <c:pt idx="37">
                  <c:v>5.521077410593028</c:v>
                </c:pt>
                <c:pt idx="38">
                  <c:v>5.5136111111111106</c:v>
                </c:pt>
                <c:pt idx="39">
                  <c:v>5.5065972511453563</c:v>
                </c:pt>
                <c:pt idx="40">
                  <c:v>5.5</c:v>
                </c:pt>
                <c:pt idx="41">
                  <c:v>5.4937870049980777</c:v>
                </c:pt>
              </c:numCache>
            </c:numRef>
          </c:yVal>
          <c:smooth val="0"/>
          <c:extLst>
            <c:ext xmlns:c16="http://schemas.microsoft.com/office/drawing/2014/chart" uri="{C3380CC4-5D6E-409C-BE32-E72D297353CC}">
              <c16:uniqueId val="{00000005-1D34-46B4-AD32-D85F5ECEAA97}"/>
            </c:ext>
          </c:extLst>
        </c:ser>
        <c:dLbls>
          <c:showLegendKey val="0"/>
          <c:showVal val="0"/>
          <c:showCatName val="0"/>
          <c:showSerName val="0"/>
          <c:showPercent val="0"/>
          <c:showBubbleSize val="0"/>
        </c:dLbls>
        <c:axId val="685906160"/>
        <c:axId val="685901064"/>
      </c:scatterChart>
      <c:valAx>
        <c:axId val="685906160"/>
        <c:scaling>
          <c:orientation val="minMax"/>
          <c:max val="5"/>
        </c:scaling>
        <c:delete val="0"/>
        <c:axPos val="b"/>
        <c:majorGridlines>
          <c:spPr>
            <a:ln w="3175">
              <a:solidFill>
                <a:schemeClr val="bg1">
                  <a:lumMod val="50000"/>
                </a:schemeClr>
              </a:solidFill>
              <a:prstDash val="sysDash"/>
            </a:ln>
          </c:spPr>
        </c:majorGridlines>
        <c:title>
          <c:tx>
            <c:rich>
              <a:bodyPr/>
              <a:lstStyle/>
              <a:p>
                <a:pPr>
                  <a:defRPr/>
                </a:pPr>
                <a:r>
                  <a:rPr lang="en-US"/>
                  <a:t>a/b</a:t>
                </a:r>
              </a:p>
            </c:rich>
          </c:tx>
          <c:overlay val="0"/>
        </c:title>
        <c:numFmt formatCode="0.0" sourceLinked="1"/>
        <c:majorTickMark val="out"/>
        <c:minorTickMark val="none"/>
        <c:tickLblPos val="nextTo"/>
        <c:spPr>
          <a:ln w="3175">
            <a:solidFill>
              <a:schemeClr val="tx1"/>
            </a:solidFill>
            <a:prstDash val="solid"/>
          </a:ln>
        </c:spPr>
        <c:txPr>
          <a:bodyPr rot="0" vert="horz"/>
          <a:lstStyle/>
          <a:p>
            <a:pPr>
              <a:defRPr/>
            </a:pPr>
            <a:endParaRPr lang="en-US"/>
          </a:p>
        </c:txPr>
        <c:crossAx val="685901064"/>
        <c:crosses val="autoZero"/>
        <c:crossBetween val="midCat"/>
        <c:majorUnit val="1"/>
      </c:valAx>
      <c:valAx>
        <c:axId val="685901064"/>
        <c:scaling>
          <c:orientation val="minMax"/>
          <c:max val="11"/>
          <c:min val="5"/>
        </c:scaling>
        <c:delete val="0"/>
        <c:axPos val="l"/>
        <c:majorGridlines>
          <c:spPr>
            <a:ln w="3175">
              <a:solidFill>
                <a:schemeClr val="bg1">
                  <a:lumMod val="50000"/>
                </a:schemeClr>
              </a:solidFill>
              <a:prstDash val="solid"/>
            </a:ln>
          </c:spPr>
        </c:majorGridlines>
        <c:title>
          <c:tx>
            <c:rich>
              <a:bodyPr/>
              <a:lstStyle/>
              <a:p>
                <a:pPr>
                  <a:defRPr/>
                </a:pPr>
                <a:r>
                  <a:rPr lang="en-US"/>
                  <a:t>k</a:t>
                </a:r>
                <a:r>
                  <a:rPr lang="en-US" baseline="-25000"/>
                  <a:t>ss</a:t>
                </a:r>
              </a:p>
            </c:rich>
          </c:tx>
          <c:overlay val="0"/>
        </c:title>
        <c:numFmt formatCode="0.0" sourceLinked="1"/>
        <c:majorTickMark val="out"/>
        <c:minorTickMark val="none"/>
        <c:tickLblPos val="nextTo"/>
        <c:spPr>
          <a:ln w="3175">
            <a:solidFill>
              <a:schemeClr val="tx1"/>
            </a:solidFill>
            <a:prstDash val="solid"/>
          </a:ln>
        </c:spPr>
        <c:txPr>
          <a:bodyPr rot="0" vert="horz"/>
          <a:lstStyle/>
          <a:p>
            <a:pPr>
              <a:defRPr/>
            </a:pPr>
            <a:endParaRPr lang="en-US"/>
          </a:p>
        </c:txPr>
        <c:crossAx val="685906160"/>
        <c:crosses val="autoZero"/>
        <c:crossBetween val="midCat"/>
        <c:majorUnit val="2"/>
      </c:valAx>
      <c:spPr>
        <a:noFill/>
        <a:ln w="3175">
          <a:solidFill>
            <a:schemeClr val="bg1">
              <a:lumMod val="50000"/>
            </a:schemeClr>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2928" name="Object 352" hidden="1">
              <a:extLst>
                <a:ext uri="{63B3BB69-23CF-44E3-9099-C40C66FF867C}">
                  <a14:compatExt spid="_x0000_s152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276755</xdr:colOff>
      <xdr:row>17</xdr:row>
      <xdr:rowOff>23690</xdr:rowOff>
    </xdr:from>
    <xdr:to>
      <xdr:col>5</xdr:col>
      <xdr:colOff>56757</xdr:colOff>
      <xdr:row>24</xdr:row>
      <xdr:rowOff>39060</xdr:rowOff>
    </xdr:to>
    <xdr:grpSp>
      <xdr:nvGrpSpPr>
        <xdr:cNvPr id="48" name="Group 47"/>
        <xdr:cNvGrpSpPr/>
      </xdr:nvGrpSpPr>
      <xdr:grpSpPr>
        <a:xfrm>
          <a:off x="276755" y="3018350"/>
          <a:ext cx="2866102" cy="1257430"/>
          <a:chOff x="1306286" y="737667"/>
          <a:chExt cx="7891502" cy="3442447"/>
        </a:xfrm>
      </xdr:grpSpPr>
      <xdr:grpSp>
        <xdr:nvGrpSpPr>
          <xdr:cNvPr id="49" name="Group 48"/>
          <xdr:cNvGrpSpPr/>
        </xdr:nvGrpSpPr>
        <xdr:grpSpPr>
          <a:xfrm>
            <a:off x="2612571" y="1306286"/>
            <a:ext cx="5486400" cy="2612572"/>
            <a:chOff x="2599765" y="1299882"/>
            <a:chExt cx="5459506" cy="2599766"/>
          </a:xfrm>
        </xdr:grpSpPr>
        <xdr:cxnSp macro="">
          <xdr:nvCxnSpPr>
            <xdr:cNvPr id="68" name="Straight Connector 67"/>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 name="Straight Connector 68"/>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 name="Straight Connector 69"/>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 name="Straight Connector 70"/>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 name="Straight Connector 73"/>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 name="Straight Connector 74"/>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 name="Straight Connector 75"/>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0" name="Straight Connector 49"/>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62" name="Straight Connector 61"/>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63" name="TextBox 62"/>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64" name="TextBox 63"/>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65" name="TextBox 64"/>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66" name="Straight Connector 65"/>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67" name="Straight Connector 66"/>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598714</xdr:colOff>
      <xdr:row>29</xdr:row>
      <xdr:rowOff>158229</xdr:rowOff>
    </xdr:from>
    <xdr:to>
      <xdr:col>9</xdr:col>
      <xdr:colOff>595264</xdr:colOff>
      <xdr:row>47</xdr:row>
      <xdr:rowOff>141514</xdr:rowOff>
    </xdr:to>
    <xdr:graphicFrame macro="">
      <xdr:nvGraphicFramePr>
        <xdr:cNvPr id="247024" name="Chart 3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85782</xdr:colOff>
      <xdr:row>44</xdr:row>
      <xdr:rowOff>107015</xdr:rowOff>
    </xdr:from>
    <xdr:to>
      <xdr:col>9</xdr:col>
      <xdr:colOff>396896</xdr:colOff>
      <xdr:row>46</xdr:row>
      <xdr:rowOff>5701</xdr:rowOff>
    </xdr:to>
    <xdr:sp macro="" textlink="">
      <xdr:nvSpPr>
        <xdr:cNvPr id="3" name="TextBox 2"/>
        <xdr:cNvSpPr txBox="1"/>
      </xdr:nvSpPr>
      <xdr:spPr>
        <a:xfrm>
          <a:off x="5652864" y="7861486"/>
          <a:ext cx="311114" cy="2572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31</xdr:row>
          <xdr:rowOff>152400</xdr:rowOff>
        </xdr:from>
        <xdr:to>
          <xdr:col>5</xdr:col>
          <xdr:colOff>99060</xdr:colOff>
          <xdr:row>31</xdr:row>
          <xdr:rowOff>152400</xdr:rowOff>
        </xdr:to>
        <xdr:sp macro="" textlink="">
          <xdr:nvSpPr>
            <xdr:cNvPr id="152929" name="Object 353" hidden="1">
              <a:extLst>
                <a:ext uri="{63B3BB69-23CF-44E3-9099-C40C66FF867C}">
                  <a14:compatExt spid="_x0000_s152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40822</xdr:colOff>
      <xdr:row>7</xdr:row>
      <xdr:rowOff>40821</xdr:rowOff>
    </xdr:from>
    <xdr:to>
      <xdr:col>4</xdr:col>
      <xdr:colOff>66675</xdr:colOff>
      <xdr:row>10</xdr:row>
      <xdr:rowOff>145236</xdr:rowOff>
    </xdr:to>
    <xdr:grpSp>
      <xdr:nvGrpSpPr>
        <xdr:cNvPr id="32" name="Group 31"/>
        <xdr:cNvGrpSpPr/>
      </xdr:nvGrpSpPr>
      <xdr:grpSpPr>
        <a:xfrm>
          <a:off x="40822" y="1267641"/>
          <a:ext cx="2494733" cy="630195"/>
          <a:chOff x="40822" y="1267641"/>
          <a:chExt cx="2570933" cy="630195"/>
        </a:xfrm>
      </xdr:grpSpPr>
      <xdr:pic>
        <xdr:nvPicPr>
          <xdr:cNvPr id="33" name="Picture 32">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4" name="Picture 33"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www.abbottaerospace.com/download/naca-tn-2661-a-summary-of-diagonal-tension-part-i-methods-of-analysis" TargetMode="External"/><Relationship Id="rId7" Type="http://schemas.openxmlformats.org/officeDocument/2006/relationships/drawing" Target="../drawings/drawing2.xml"/><Relationship Id="rId12" Type="http://schemas.openxmlformats.org/officeDocument/2006/relationships/comments" Target="../comments1.xml"/><Relationship Id="rId2" Type="http://schemas.openxmlformats.org/officeDocument/2006/relationships/hyperlink" Target="http://www.abbottaerospace.com/download/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printerSettings" Target="../printerSettings/printerSettings2.bin"/><Relationship Id="rId11" Type="http://schemas.openxmlformats.org/officeDocument/2006/relationships/oleObject" Target="../embeddings/oleObject2.bin"/><Relationship Id="rId5" Type="http://schemas.openxmlformats.org/officeDocument/2006/relationships/hyperlink" Target="http://www.abbottaerospace.com/wpdm-package/analysis-and-design-of-composite-and-metallic-flight-vehicle-structures" TargetMode="External"/><Relationship Id="rId10" Type="http://schemas.openxmlformats.org/officeDocument/2006/relationships/image" Target="../media/image4.emf"/><Relationship Id="rId4" Type="http://schemas.openxmlformats.org/officeDocument/2006/relationships/hyperlink" Target="http://www.abbottaerospace.com/wpdm-package/aa-sm-007-002" TargetMode="External"/><Relationship Id="rId9"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88"/>
    <col min="3" max="3" width="10.6640625" style="88" bestFit="1" customWidth="1"/>
    <col min="4" max="11" width="9.109375" style="88"/>
    <col min="12" max="12" width="5.44140625" style="71" customWidth="1"/>
    <col min="13" max="17" width="5.33203125" style="77" customWidth="1"/>
    <col min="18" max="19" width="5.33203125" style="78" customWidth="1"/>
    <col min="20" max="25" width="9.109375" style="91"/>
    <col min="26" max="16384" width="9.109375" style="88"/>
  </cols>
  <sheetData>
    <row r="1" spans="1:25" s="71" customFormat="1" ht="13.8" x14ac:dyDescent="0.3">
      <c r="A1" s="67"/>
      <c r="B1" s="68" t="s">
        <v>12</v>
      </c>
      <c r="C1" s="69" t="s">
        <v>10</v>
      </c>
      <c r="D1" s="67"/>
      <c r="E1" s="67"/>
      <c r="F1" s="68" t="s">
        <v>25</v>
      </c>
      <c r="G1" s="70"/>
      <c r="H1" s="67"/>
      <c r="I1" s="67"/>
      <c r="J1" s="67"/>
      <c r="K1" s="67"/>
      <c r="M1" s="72"/>
      <c r="N1" s="72"/>
      <c r="O1" s="72"/>
      <c r="P1" s="72"/>
      <c r="Q1" s="72"/>
      <c r="R1" s="72"/>
      <c r="S1" s="72"/>
      <c r="T1" s="73"/>
      <c r="U1" s="73"/>
      <c r="V1" s="73"/>
      <c r="W1" s="74"/>
      <c r="X1" s="75"/>
      <c r="Y1" s="73"/>
    </row>
    <row r="2" spans="1:25" s="71" customFormat="1" ht="13.8" x14ac:dyDescent="0.3">
      <c r="A2" s="67"/>
      <c r="B2" s="68" t="s">
        <v>13</v>
      </c>
      <c r="C2" s="69" t="s">
        <v>14</v>
      </c>
      <c r="D2" s="67"/>
      <c r="E2" s="67"/>
      <c r="F2" s="68" t="s">
        <v>15</v>
      </c>
      <c r="G2" s="69"/>
      <c r="H2" s="67"/>
      <c r="I2" s="67"/>
      <c r="J2" s="67"/>
      <c r="K2" s="67"/>
      <c r="M2" s="72"/>
      <c r="N2" s="72"/>
      <c r="O2" s="72"/>
      <c r="P2" s="72"/>
      <c r="Q2" s="72"/>
      <c r="R2" s="72"/>
      <c r="S2" s="72"/>
      <c r="T2" s="73"/>
      <c r="U2" s="73"/>
      <c r="V2" s="73"/>
      <c r="W2" s="74"/>
      <c r="X2" s="75"/>
      <c r="Y2" s="73"/>
    </row>
    <row r="3" spans="1:25" s="71" customFormat="1" ht="13.8" x14ac:dyDescent="0.3">
      <c r="A3" s="67"/>
      <c r="B3" s="68" t="s">
        <v>0</v>
      </c>
      <c r="C3" s="76"/>
      <c r="D3" s="67"/>
      <c r="E3" s="67"/>
      <c r="F3" s="68" t="s">
        <v>1</v>
      </c>
      <c r="G3" s="69"/>
      <c r="H3" s="67"/>
      <c r="I3" s="67"/>
      <c r="J3" s="67"/>
      <c r="K3" s="67"/>
      <c r="M3" s="72"/>
      <c r="N3" s="72"/>
      <c r="O3" s="72"/>
      <c r="P3" s="72"/>
      <c r="Q3" s="72"/>
      <c r="R3" s="72"/>
      <c r="S3" s="72"/>
      <c r="T3" s="73"/>
      <c r="U3" s="73"/>
      <c r="V3" s="73"/>
      <c r="W3" s="74"/>
      <c r="X3" s="75"/>
      <c r="Y3" s="73"/>
    </row>
    <row r="4" spans="1:25" s="71" customFormat="1" ht="13.8" x14ac:dyDescent="0.3">
      <c r="A4" s="67"/>
      <c r="B4" s="68" t="s">
        <v>27</v>
      </c>
      <c r="C4" s="70"/>
      <c r="D4" s="67"/>
      <c r="E4" s="67"/>
      <c r="F4" s="68" t="s">
        <v>28</v>
      </c>
      <c r="G4" s="69" t="s">
        <v>29</v>
      </c>
      <c r="H4" s="67"/>
      <c r="I4" s="67"/>
      <c r="J4" s="67"/>
      <c r="K4" s="67"/>
      <c r="M4" s="72"/>
      <c r="N4" s="72"/>
      <c r="O4" s="72"/>
      <c r="P4" s="72"/>
      <c r="Q4" s="77"/>
      <c r="R4" s="78"/>
      <c r="S4" s="78"/>
      <c r="T4" s="73"/>
      <c r="U4" s="73"/>
      <c r="V4" s="73"/>
      <c r="W4" s="74"/>
      <c r="X4" s="75"/>
      <c r="Y4" s="73"/>
    </row>
    <row r="5" spans="1:25" s="71" customFormat="1" ht="13.8" x14ac:dyDescent="0.3">
      <c r="A5" s="67"/>
      <c r="B5" s="68" t="s">
        <v>30</v>
      </c>
      <c r="C5" s="70"/>
      <c r="D5" s="67"/>
      <c r="E5" s="68"/>
      <c r="F5" s="67"/>
      <c r="G5" s="67"/>
      <c r="H5" s="67"/>
      <c r="I5" s="67"/>
      <c r="J5" s="67"/>
      <c r="K5" s="67"/>
      <c r="M5" s="72"/>
      <c r="N5" s="72"/>
      <c r="O5" s="72"/>
      <c r="P5" s="72"/>
      <c r="Q5" s="77"/>
      <c r="R5" s="78"/>
      <c r="S5" s="78"/>
      <c r="T5" s="73"/>
      <c r="U5" s="73"/>
      <c r="V5" s="73"/>
      <c r="W5" s="74"/>
      <c r="X5" s="75"/>
      <c r="Y5" s="73"/>
    </row>
    <row r="6" spans="1:25" s="71" customFormat="1" ht="13.8" x14ac:dyDescent="0.3">
      <c r="A6" s="67"/>
      <c r="B6" s="67" t="s">
        <v>16</v>
      </c>
      <c r="C6" s="79"/>
      <c r="D6" s="67"/>
      <c r="E6" s="67"/>
      <c r="F6" s="67"/>
      <c r="G6" s="67"/>
      <c r="H6" s="67"/>
      <c r="I6" s="67"/>
      <c r="J6" s="67"/>
      <c r="K6" s="67"/>
      <c r="M6" s="72"/>
      <c r="N6" s="72"/>
      <c r="O6" s="72"/>
      <c r="P6" s="72"/>
      <c r="Q6" s="77"/>
      <c r="R6" s="78"/>
      <c r="S6" s="78"/>
      <c r="T6" s="73"/>
      <c r="U6" s="73"/>
      <c r="V6" s="73"/>
      <c r="W6" s="74"/>
      <c r="X6" s="75"/>
      <c r="Y6" s="73"/>
    </row>
    <row r="7" spans="1:25" s="71" customFormat="1" ht="13.8" x14ac:dyDescent="0.3">
      <c r="A7" s="67"/>
      <c r="B7" s="67"/>
      <c r="C7" s="67"/>
      <c r="D7" s="67"/>
      <c r="E7" s="67"/>
      <c r="F7" s="67"/>
      <c r="G7" s="67"/>
      <c r="H7" s="67"/>
      <c r="I7" s="67"/>
      <c r="J7" s="67"/>
      <c r="K7" s="67"/>
      <c r="M7" s="72"/>
      <c r="N7" s="72"/>
      <c r="O7" s="72"/>
      <c r="P7" s="72"/>
      <c r="Q7" s="77"/>
      <c r="R7" s="78"/>
      <c r="S7" s="78"/>
      <c r="T7" s="73"/>
      <c r="U7" s="73"/>
      <c r="V7" s="73"/>
      <c r="W7" s="74"/>
      <c r="X7" s="75"/>
      <c r="Y7" s="73"/>
    </row>
    <row r="8" spans="1:25" s="71" customFormat="1" ht="13.8" x14ac:dyDescent="0.3">
      <c r="A8" s="80"/>
      <c r="E8" s="81"/>
      <c r="F8" s="82"/>
      <c r="H8" s="83"/>
      <c r="I8" s="81"/>
      <c r="J8" s="84"/>
      <c r="K8" s="85"/>
      <c r="L8" s="86"/>
      <c r="M8" s="72"/>
      <c r="N8" s="72"/>
      <c r="O8" s="72"/>
      <c r="P8" s="72"/>
      <c r="Q8" s="77"/>
      <c r="R8" s="78"/>
      <c r="S8" s="78"/>
      <c r="T8" s="73"/>
      <c r="U8" s="73"/>
      <c r="V8" s="73"/>
      <c r="W8" s="73"/>
      <c r="X8" s="73"/>
      <c r="Y8" s="73"/>
    </row>
    <row r="9" spans="1:25" s="71" customFormat="1" ht="13.8" x14ac:dyDescent="0.3">
      <c r="E9" s="81"/>
      <c r="F9" s="83"/>
      <c r="H9" s="83"/>
      <c r="I9" s="81"/>
      <c r="J9" s="85"/>
      <c r="K9" s="85"/>
      <c r="L9" s="86"/>
      <c r="M9" s="72"/>
      <c r="N9" s="72"/>
      <c r="O9" s="72"/>
      <c r="P9" s="72"/>
      <c r="Q9" s="77"/>
      <c r="R9" s="78"/>
      <c r="S9" s="78"/>
      <c r="T9" s="73"/>
      <c r="U9" s="73"/>
      <c r="V9" s="73"/>
      <c r="W9" s="73"/>
      <c r="X9" s="73"/>
      <c r="Y9" s="73"/>
    </row>
    <row r="10" spans="1:25" s="71" customFormat="1" ht="13.8" x14ac:dyDescent="0.3">
      <c r="E10" s="81"/>
      <c r="F10" s="83"/>
      <c r="H10" s="83"/>
      <c r="I10" s="81"/>
      <c r="J10" s="82"/>
      <c r="K10" s="83"/>
      <c r="L10" s="86"/>
      <c r="M10" s="72"/>
      <c r="N10" s="72"/>
      <c r="O10" s="72"/>
      <c r="P10" s="72"/>
      <c r="Q10" s="77"/>
      <c r="R10" s="78"/>
      <c r="S10" s="78"/>
      <c r="T10" s="73"/>
      <c r="U10" s="73"/>
      <c r="V10" s="73"/>
      <c r="W10" s="73"/>
      <c r="X10" s="73"/>
      <c r="Y10" s="73"/>
    </row>
    <row r="11" spans="1:25" s="71" customFormat="1" ht="13.8" x14ac:dyDescent="0.3">
      <c r="E11" s="81"/>
      <c r="F11" s="83"/>
      <c r="I11" s="87"/>
      <c r="J11" s="82"/>
      <c r="M11" s="72"/>
      <c r="N11" s="72"/>
      <c r="O11" s="72"/>
      <c r="P11" s="72"/>
      <c r="Q11" s="72"/>
      <c r="R11" s="72"/>
      <c r="S11" s="72"/>
      <c r="T11" s="73"/>
      <c r="U11" s="73"/>
      <c r="V11" s="73"/>
      <c r="W11" s="73"/>
      <c r="X11" s="73"/>
      <c r="Y11" s="73"/>
    </row>
    <row r="12" spans="1:25" x14ac:dyDescent="0.3">
      <c r="C12" s="89" t="str">
        <f>G4</f>
        <v>IMPORTANT INFORMATION</v>
      </c>
      <c r="M12" s="72"/>
      <c r="N12" s="72"/>
      <c r="O12" s="72"/>
      <c r="P12" s="72"/>
      <c r="Q12" s="90"/>
      <c r="R12" s="90"/>
      <c r="S12" s="90"/>
    </row>
    <row r="13" spans="1:25" s="71" customFormat="1" ht="13.8" x14ac:dyDescent="0.3">
      <c r="M13" s="72"/>
      <c r="N13" s="72"/>
      <c r="O13" s="72"/>
      <c r="P13" s="72"/>
      <c r="Q13" s="72"/>
      <c r="R13" s="72"/>
      <c r="S13" s="72"/>
      <c r="T13" s="73"/>
      <c r="U13" s="73"/>
      <c r="V13" s="73"/>
      <c r="W13" s="73"/>
      <c r="X13" s="73"/>
      <c r="Y13" s="73"/>
    </row>
    <row r="14" spans="1:25" s="71" customFormat="1" ht="13.8" x14ac:dyDescent="0.3">
      <c r="B14" s="92" t="s">
        <v>32</v>
      </c>
      <c r="M14" s="72"/>
      <c r="N14" s="72"/>
      <c r="O14" s="72"/>
      <c r="P14" s="72"/>
      <c r="Q14" s="72"/>
      <c r="R14" s="72"/>
      <c r="S14" s="72"/>
      <c r="T14" s="73"/>
      <c r="U14" s="73"/>
      <c r="V14" s="73"/>
      <c r="W14" s="73"/>
      <c r="X14" s="73"/>
      <c r="Y14" s="73"/>
    </row>
    <row r="15" spans="1:25" s="71" customFormat="1" ht="13.8" x14ac:dyDescent="0.3">
      <c r="A15" s="93"/>
      <c r="K15" s="93"/>
      <c r="M15" s="77"/>
      <c r="N15" s="77"/>
      <c r="O15" s="77"/>
      <c r="P15" s="77"/>
      <c r="Q15" s="77"/>
      <c r="R15" s="78"/>
      <c r="S15" s="78"/>
      <c r="T15" s="73"/>
      <c r="U15" s="73"/>
      <c r="V15" s="73"/>
      <c r="W15" s="73"/>
      <c r="X15" s="73"/>
      <c r="Y15" s="73"/>
    </row>
    <row r="16" spans="1:25" s="71" customFormat="1" ht="12.75" customHeight="1" x14ac:dyDescent="0.3">
      <c r="B16" s="130" t="s">
        <v>51</v>
      </c>
      <c r="C16" s="130"/>
      <c r="D16" s="130"/>
      <c r="E16" s="130"/>
      <c r="F16" s="130"/>
      <c r="G16" s="130"/>
      <c r="H16" s="130"/>
      <c r="I16" s="130"/>
      <c r="J16" s="130"/>
      <c r="M16" s="77"/>
      <c r="N16" s="77"/>
      <c r="O16" s="77"/>
      <c r="P16" s="77"/>
      <c r="Q16" s="77"/>
      <c r="R16" s="78"/>
      <c r="S16" s="78"/>
      <c r="T16" s="73"/>
      <c r="U16" s="73"/>
      <c r="V16" s="73"/>
      <c r="W16" s="73"/>
      <c r="X16" s="73"/>
      <c r="Y16" s="73"/>
    </row>
    <row r="17" spans="1:25" s="71" customFormat="1" ht="13.8" x14ac:dyDescent="0.3">
      <c r="B17" s="130"/>
      <c r="C17" s="130"/>
      <c r="D17" s="130"/>
      <c r="E17" s="130"/>
      <c r="F17" s="130"/>
      <c r="G17" s="130"/>
      <c r="H17" s="130"/>
      <c r="I17" s="130"/>
      <c r="J17" s="130"/>
      <c r="M17" s="77"/>
      <c r="N17" s="77"/>
      <c r="O17" s="77"/>
      <c r="P17" s="77"/>
      <c r="Q17" s="77"/>
      <c r="R17" s="78"/>
      <c r="S17" s="78"/>
      <c r="T17" s="73"/>
      <c r="U17" s="73"/>
      <c r="V17" s="73"/>
      <c r="W17" s="73"/>
      <c r="X17" s="73"/>
      <c r="Y17" s="73"/>
    </row>
    <row r="18" spans="1:25" s="71" customFormat="1" ht="13.8" x14ac:dyDescent="0.3">
      <c r="B18" s="130"/>
      <c r="C18" s="130"/>
      <c r="D18" s="130"/>
      <c r="E18" s="130"/>
      <c r="F18" s="130"/>
      <c r="G18" s="130"/>
      <c r="H18" s="130"/>
      <c r="I18" s="130"/>
      <c r="J18" s="130"/>
      <c r="M18" s="77"/>
      <c r="N18" s="77"/>
      <c r="O18" s="77"/>
      <c r="P18" s="77"/>
      <c r="Q18" s="77"/>
      <c r="R18" s="78"/>
      <c r="S18" s="78"/>
      <c r="T18" s="73"/>
      <c r="U18" s="73"/>
      <c r="V18" s="73"/>
      <c r="W18" s="73"/>
      <c r="X18" s="73"/>
      <c r="Y18" s="73"/>
    </row>
    <row r="19" spans="1:25" s="71" customFormat="1" ht="13.8" x14ac:dyDescent="0.3">
      <c r="B19" s="130"/>
      <c r="C19" s="130"/>
      <c r="D19" s="130"/>
      <c r="E19" s="130"/>
      <c r="F19" s="130"/>
      <c r="G19" s="130"/>
      <c r="H19" s="130"/>
      <c r="I19" s="130"/>
      <c r="J19" s="130"/>
      <c r="M19" s="77"/>
      <c r="N19" s="77"/>
      <c r="O19" s="77"/>
      <c r="P19" s="77"/>
      <c r="Q19" s="77"/>
      <c r="R19" s="78"/>
      <c r="S19" s="78"/>
      <c r="T19" s="73"/>
      <c r="U19" s="73"/>
      <c r="V19" s="73"/>
      <c r="W19" s="73"/>
      <c r="X19" s="73"/>
      <c r="Y19" s="73"/>
    </row>
    <row r="20" spans="1:25" s="71" customFormat="1" ht="12.75" customHeight="1" x14ac:dyDescent="0.3">
      <c r="A20" s="93"/>
      <c r="B20" s="95" t="s">
        <v>49</v>
      </c>
      <c r="C20" s="93"/>
      <c r="D20" s="93"/>
      <c r="E20" s="93"/>
      <c r="F20" s="93"/>
      <c r="G20" s="93"/>
      <c r="H20" s="93"/>
      <c r="I20" s="93"/>
      <c r="J20" s="93"/>
      <c r="K20" s="93"/>
      <c r="M20" s="77"/>
      <c r="N20" s="77"/>
      <c r="O20" s="77"/>
      <c r="P20" s="77"/>
      <c r="Q20" s="77"/>
      <c r="R20" s="78"/>
      <c r="S20" s="78"/>
      <c r="T20" s="73"/>
      <c r="U20" s="73"/>
      <c r="V20" s="73"/>
      <c r="W20" s="73"/>
      <c r="X20" s="73"/>
      <c r="Y20" s="73"/>
    </row>
    <row r="21" spans="1:25" s="71" customFormat="1" ht="13.8" x14ac:dyDescent="0.3">
      <c r="A21" s="93"/>
      <c r="B21" s="95"/>
      <c r="C21" s="93"/>
      <c r="D21" s="93"/>
      <c r="E21" s="93"/>
      <c r="F21" s="93"/>
      <c r="G21" s="93"/>
      <c r="H21" s="93"/>
      <c r="I21" s="93"/>
      <c r="J21" s="93"/>
      <c r="K21" s="93"/>
      <c r="M21" s="77"/>
      <c r="N21" s="77"/>
      <c r="O21" s="77"/>
      <c r="P21" s="77"/>
      <c r="Q21" s="77"/>
      <c r="R21" s="78"/>
      <c r="S21" s="78"/>
      <c r="T21" s="73"/>
      <c r="U21" s="73"/>
      <c r="V21" s="73"/>
      <c r="W21" s="73"/>
      <c r="X21" s="73"/>
      <c r="Y21" s="73"/>
    </row>
    <row r="22" spans="1:25" s="71" customFormat="1" ht="13.8" x14ac:dyDescent="0.3">
      <c r="A22" s="93"/>
      <c r="B22" s="130" t="s">
        <v>52</v>
      </c>
      <c r="C22" s="130"/>
      <c r="D22" s="130"/>
      <c r="E22" s="130"/>
      <c r="F22" s="130"/>
      <c r="G22" s="130"/>
      <c r="H22" s="130"/>
      <c r="I22" s="130"/>
      <c r="J22" s="130"/>
      <c r="K22" s="93"/>
      <c r="M22" s="77"/>
      <c r="N22" s="77"/>
      <c r="O22" s="77"/>
      <c r="P22" s="77"/>
      <c r="Q22" s="77"/>
      <c r="R22" s="78"/>
      <c r="S22" s="78"/>
      <c r="T22" s="73"/>
      <c r="U22" s="73"/>
      <c r="V22" s="73"/>
      <c r="W22" s="73"/>
      <c r="X22" s="73"/>
      <c r="Y22" s="73"/>
    </row>
    <row r="23" spans="1:25" s="71" customFormat="1" ht="13.8" x14ac:dyDescent="0.3">
      <c r="A23" s="93"/>
      <c r="B23" s="130"/>
      <c r="C23" s="130"/>
      <c r="D23" s="130"/>
      <c r="E23" s="130"/>
      <c r="F23" s="130"/>
      <c r="G23" s="130"/>
      <c r="H23" s="130"/>
      <c r="I23" s="130"/>
      <c r="J23" s="130"/>
      <c r="K23" s="93"/>
      <c r="M23" s="77"/>
      <c r="N23" s="77"/>
      <c r="O23" s="77"/>
      <c r="P23" s="77"/>
      <c r="Q23" s="77"/>
      <c r="R23" s="78"/>
      <c r="S23" s="94"/>
      <c r="T23" s="73"/>
      <c r="U23" s="73"/>
      <c r="V23" s="73"/>
      <c r="W23" s="73"/>
      <c r="X23" s="73"/>
      <c r="Y23" s="73"/>
    </row>
    <row r="24" spans="1:25" s="71" customFormat="1" ht="13.8" x14ac:dyDescent="0.3">
      <c r="A24" s="93"/>
      <c r="B24" s="130"/>
      <c r="C24" s="130"/>
      <c r="D24" s="130"/>
      <c r="E24" s="130"/>
      <c r="F24" s="130"/>
      <c r="G24" s="130"/>
      <c r="H24" s="130"/>
      <c r="I24" s="130"/>
      <c r="J24" s="130"/>
      <c r="K24" s="93"/>
      <c r="M24" s="77"/>
      <c r="N24" s="77"/>
      <c r="O24" s="77"/>
      <c r="P24" s="77"/>
      <c r="Q24" s="77"/>
      <c r="R24" s="78"/>
      <c r="S24" s="94"/>
      <c r="T24" s="73"/>
      <c r="U24" s="73"/>
      <c r="V24" s="73"/>
      <c r="W24" s="73"/>
      <c r="X24" s="73"/>
      <c r="Y24" s="73"/>
    </row>
    <row r="25" spans="1:25" s="71" customFormat="1" ht="12.75" customHeight="1" x14ac:dyDescent="0.3">
      <c r="A25" s="93"/>
      <c r="B25" s="124"/>
      <c r="C25" s="124"/>
      <c r="D25" s="124"/>
      <c r="E25" s="124"/>
      <c r="F25" s="126" t="s">
        <v>72</v>
      </c>
      <c r="G25" s="124"/>
      <c r="H25" s="124"/>
      <c r="I25" s="124"/>
      <c r="J25" s="124"/>
      <c r="K25" s="93"/>
      <c r="M25" s="77"/>
      <c r="N25" s="77"/>
      <c r="O25" s="77"/>
      <c r="P25" s="77"/>
      <c r="Q25" s="77"/>
      <c r="R25" s="78"/>
      <c r="S25" s="78"/>
      <c r="T25" s="73"/>
      <c r="U25" s="73"/>
      <c r="V25" s="73"/>
      <c r="W25" s="73"/>
      <c r="X25" s="73"/>
      <c r="Y25" s="73"/>
    </row>
    <row r="26" spans="1:25" s="71" customFormat="1" ht="13.8" x14ac:dyDescent="0.3">
      <c r="A26" s="93"/>
      <c r="B26" s="130" t="s">
        <v>53</v>
      </c>
      <c r="C26" s="130"/>
      <c r="D26" s="130"/>
      <c r="E26" s="130"/>
      <c r="F26" s="130"/>
      <c r="G26" s="130"/>
      <c r="H26" s="130"/>
      <c r="I26" s="130"/>
      <c r="J26" s="130"/>
      <c r="K26" s="93"/>
      <c r="M26" s="77"/>
      <c r="N26" s="77"/>
      <c r="O26" s="77"/>
      <c r="P26" s="77"/>
      <c r="Q26" s="77"/>
      <c r="R26" s="78"/>
      <c r="S26" s="78"/>
      <c r="T26" s="73"/>
      <c r="U26" s="73"/>
      <c r="V26" s="73"/>
      <c r="W26" s="73"/>
      <c r="X26" s="73"/>
      <c r="Y26" s="73"/>
    </row>
    <row r="27" spans="1:25" s="71" customFormat="1" ht="13.8" x14ac:dyDescent="0.3">
      <c r="A27" s="93"/>
      <c r="B27" s="130"/>
      <c r="C27" s="130"/>
      <c r="D27" s="130"/>
      <c r="E27" s="130"/>
      <c r="F27" s="130"/>
      <c r="G27" s="130"/>
      <c r="H27" s="130"/>
      <c r="I27" s="130"/>
      <c r="J27" s="130"/>
      <c r="K27" s="93"/>
      <c r="M27" s="77"/>
      <c r="N27" s="77"/>
      <c r="O27" s="77"/>
      <c r="P27" s="77"/>
      <c r="Q27" s="77"/>
      <c r="R27" s="78"/>
      <c r="S27" s="78"/>
      <c r="T27" s="73"/>
      <c r="U27" s="73"/>
      <c r="V27" s="73"/>
      <c r="W27" s="73"/>
      <c r="X27" s="73"/>
      <c r="Y27" s="73"/>
    </row>
    <row r="28" spans="1:25" s="71" customFormat="1" ht="13.8" x14ac:dyDescent="0.3">
      <c r="A28" s="93"/>
      <c r="B28" s="124"/>
      <c r="C28" s="124"/>
      <c r="D28" s="124"/>
      <c r="E28" s="124"/>
      <c r="F28" s="124"/>
      <c r="G28" s="124"/>
      <c r="H28" s="124"/>
      <c r="I28" s="124"/>
      <c r="J28" s="124"/>
      <c r="K28" s="93"/>
      <c r="M28" s="77"/>
      <c r="N28" s="77"/>
      <c r="O28" s="77"/>
      <c r="P28" s="77"/>
      <c r="Q28" s="77"/>
      <c r="R28" s="78"/>
      <c r="S28" s="78"/>
      <c r="T28" s="73"/>
      <c r="U28" s="73"/>
      <c r="V28" s="73"/>
      <c r="W28" s="73"/>
      <c r="X28" s="73"/>
      <c r="Y28" s="73"/>
    </row>
    <row r="29" spans="1:25" s="71" customFormat="1" ht="13.8" x14ac:dyDescent="0.3">
      <c r="A29" s="93"/>
      <c r="B29" s="130" t="s">
        <v>54</v>
      </c>
      <c r="C29" s="130"/>
      <c r="D29" s="130"/>
      <c r="E29" s="130"/>
      <c r="F29" s="130"/>
      <c r="G29" s="130"/>
      <c r="H29" s="130"/>
      <c r="I29" s="130"/>
      <c r="J29" s="130"/>
      <c r="K29" s="93"/>
      <c r="M29" s="77"/>
      <c r="N29" s="77"/>
      <c r="O29" s="77"/>
      <c r="P29" s="77"/>
      <c r="Q29" s="77"/>
      <c r="R29" s="78"/>
      <c r="S29" s="78"/>
      <c r="T29" s="73"/>
      <c r="U29" s="73"/>
      <c r="V29" s="73"/>
      <c r="W29" s="73"/>
      <c r="X29" s="73"/>
      <c r="Y29" s="73"/>
    </row>
    <row r="30" spans="1:25" s="71" customFormat="1" ht="13.8" x14ac:dyDescent="0.3">
      <c r="A30" s="93"/>
      <c r="B30" s="130"/>
      <c r="C30" s="130"/>
      <c r="D30" s="130"/>
      <c r="E30" s="130"/>
      <c r="F30" s="130"/>
      <c r="G30" s="130"/>
      <c r="H30" s="130"/>
      <c r="I30" s="130"/>
      <c r="J30" s="130"/>
      <c r="K30" s="93"/>
      <c r="M30" s="77"/>
      <c r="N30" s="77"/>
      <c r="O30" s="77"/>
      <c r="P30" s="77"/>
      <c r="Q30" s="77"/>
      <c r="R30" s="78"/>
      <c r="S30" s="78"/>
      <c r="T30" s="73"/>
      <c r="U30" s="73"/>
      <c r="V30" s="73"/>
      <c r="W30" s="73"/>
      <c r="X30" s="73"/>
      <c r="Y30" s="73"/>
    </row>
    <row r="31" spans="1:25" s="71" customFormat="1" ht="12.75" customHeight="1" x14ac:dyDescent="0.3">
      <c r="A31" s="93"/>
      <c r="B31" s="130"/>
      <c r="C31" s="130"/>
      <c r="D31" s="130"/>
      <c r="E31" s="130"/>
      <c r="F31" s="130"/>
      <c r="G31" s="130"/>
      <c r="H31" s="130"/>
      <c r="I31" s="130"/>
      <c r="J31" s="130"/>
      <c r="K31" s="93"/>
      <c r="M31" s="77"/>
      <c r="N31" s="77"/>
      <c r="O31" s="77"/>
      <c r="P31" s="77"/>
      <c r="Q31" s="77"/>
      <c r="R31" s="78"/>
      <c r="S31" s="78"/>
      <c r="T31" s="73"/>
      <c r="U31" s="73"/>
      <c r="V31" s="73"/>
      <c r="W31" s="73"/>
      <c r="X31" s="73"/>
      <c r="Y31" s="73"/>
    </row>
    <row r="32" spans="1:25" s="71" customFormat="1" ht="13.8" x14ac:dyDescent="0.3">
      <c r="A32" s="93"/>
      <c r="B32" s="130"/>
      <c r="C32" s="130"/>
      <c r="D32" s="130"/>
      <c r="E32" s="130"/>
      <c r="F32" s="130"/>
      <c r="G32" s="130"/>
      <c r="H32" s="130"/>
      <c r="I32" s="130"/>
      <c r="J32" s="130"/>
      <c r="K32" s="93"/>
      <c r="M32" s="77"/>
      <c r="N32" s="77"/>
      <c r="O32" s="77"/>
      <c r="P32" s="77"/>
      <c r="Q32" s="77"/>
      <c r="R32" s="78"/>
      <c r="S32" s="78"/>
      <c r="T32" s="73"/>
      <c r="U32" s="73"/>
      <c r="V32" s="73"/>
      <c r="W32" s="73"/>
      <c r="X32" s="73"/>
      <c r="Y32" s="73"/>
    </row>
    <row r="33" spans="1:25" s="71" customFormat="1" ht="12.75" customHeight="1" x14ac:dyDescent="0.3">
      <c r="A33" s="93"/>
      <c r="B33" s="130"/>
      <c r="C33" s="130"/>
      <c r="D33" s="130"/>
      <c r="E33" s="130"/>
      <c r="F33" s="130"/>
      <c r="G33" s="130"/>
      <c r="H33" s="130"/>
      <c r="I33" s="130"/>
      <c r="J33" s="130"/>
      <c r="K33" s="93"/>
      <c r="M33" s="77"/>
      <c r="N33" s="77"/>
      <c r="O33" s="77"/>
      <c r="P33" s="77"/>
      <c r="Q33" s="77"/>
      <c r="R33" s="78"/>
      <c r="S33" s="78"/>
      <c r="T33" s="73"/>
      <c r="U33" s="73"/>
      <c r="V33" s="73"/>
      <c r="W33" s="73"/>
      <c r="X33" s="73"/>
      <c r="Y33" s="73"/>
    </row>
    <row r="34" spans="1:25" s="71" customFormat="1" ht="13.8" x14ac:dyDescent="0.3">
      <c r="A34" s="93"/>
      <c r="B34" s="124"/>
      <c r="C34" s="124"/>
      <c r="D34" s="132" t="s">
        <v>33</v>
      </c>
      <c r="E34" s="132"/>
      <c r="F34" s="132"/>
      <c r="G34" s="132"/>
      <c r="H34" s="132"/>
      <c r="I34" s="124"/>
      <c r="J34" s="124"/>
      <c r="K34" s="93"/>
      <c r="M34" s="77"/>
      <c r="N34" s="77"/>
      <c r="O34" s="77"/>
      <c r="P34" s="77"/>
      <c r="Q34" s="77"/>
      <c r="R34" s="78"/>
      <c r="S34" s="94"/>
      <c r="T34" s="73"/>
      <c r="U34" s="73"/>
      <c r="V34" s="73"/>
      <c r="W34" s="73"/>
      <c r="X34" s="73"/>
      <c r="Y34" s="73"/>
    </row>
    <row r="35" spans="1:25" s="71" customFormat="1" ht="13.8" x14ac:dyDescent="0.3">
      <c r="A35" s="93"/>
      <c r="B35" s="93"/>
      <c r="C35" s="93"/>
      <c r="I35" s="93"/>
      <c r="J35" s="93"/>
      <c r="K35" s="93"/>
      <c r="M35" s="77"/>
      <c r="N35" s="77"/>
      <c r="O35" s="77"/>
      <c r="P35" s="77"/>
      <c r="Q35" s="77"/>
      <c r="R35" s="78"/>
      <c r="S35" s="94"/>
      <c r="T35" s="73"/>
      <c r="U35" s="73"/>
      <c r="V35" s="73"/>
      <c r="W35" s="73"/>
      <c r="X35" s="73"/>
      <c r="Y35" s="73"/>
    </row>
    <row r="36" spans="1:25" s="71" customFormat="1" ht="12.75" customHeight="1" x14ac:dyDescent="0.3">
      <c r="A36" s="93"/>
      <c r="B36" s="95" t="s">
        <v>34</v>
      </c>
      <c r="C36" s="93"/>
      <c r="D36" s="93"/>
      <c r="E36" s="93"/>
      <c r="F36" s="125"/>
      <c r="G36" s="93"/>
      <c r="H36" s="93"/>
      <c r="I36" s="93"/>
      <c r="J36" s="93"/>
      <c r="K36" s="93"/>
      <c r="M36" s="77"/>
      <c r="N36" s="77"/>
      <c r="O36" s="77"/>
      <c r="P36" s="77"/>
      <c r="Q36" s="77"/>
      <c r="R36" s="78"/>
      <c r="S36" s="78"/>
      <c r="T36" s="73"/>
      <c r="U36" s="73"/>
      <c r="V36" s="73"/>
      <c r="W36" s="73"/>
      <c r="X36" s="73"/>
      <c r="Y36" s="73"/>
    </row>
    <row r="37" spans="1:25" s="71" customFormat="1" ht="13.8" x14ac:dyDescent="0.3">
      <c r="A37" s="93"/>
      <c r="B37" s="95"/>
      <c r="C37" s="93"/>
      <c r="D37" s="93"/>
      <c r="E37" s="93"/>
      <c r="F37" s="125"/>
      <c r="G37" s="93"/>
      <c r="H37" s="93"/>
      <c r="I37" s="93"/>
      <c r="J37" s="93"/>
      <c r="K37" s="93"/>
      <c r="M37" s="77"/>
      <c r="N37" s="77"/>
      <c r="O37" s="77"/>
      <c r="P37" s="77"/>
      <c r="Q37" s="77"/>
      <c r="R37" s="78"/>
      <c r="S37" s="78"/>
      <c r="T37" s="73"/>
      <c r="U37" s="73"/>
      <c r="V37" s="73"/>
      <c r="W37" s="73"/>
      <c r="X37" s="73"/>
      <c r="Y37" s="73"/>
    </row>
    <row r="38" spans="1:25" s="71" customFormat="1" ht="13.8" x14ac:dyDescent="0.3">
      <c r="A38" s="93"/>
      <c r="B38" s="130" t="s">
        <v>55</v>
      </c>
      <c r="C38" s="130"/>
      <c r="D38" s="130"/>
      <c r="E38" s="130"/>
      <c r="F38" s="130"/>
      <c r="G38" s="130"/>
      <c r="H38" s="130"/>
      <c r="I38" s="130"/>
      <c r="J38" s="130"/>
      <c r="K38" s="93"/>
      <c r="M38" s="77"/>
      <c r="N38" s="77"/>
      <c r="O38" s="77"/>
      <c r="P38" s="77"/>
      <c r="Q38" s="77"/>
      <c r="R38" s="78"/>
      <c r="S38" s="78"/>
      <c r="T38" s="73"/>
      <c r="U38" s="73"/>
      <c r="V38" s="73"/>
      <c r="W38" s="73"/>
      <c r="X38" s="73"/>
      <c r="Y38" s="73"/>
    </row>
    <row r="39" spans="1:25" s="71" customFormat="1" ht="13.8" x14ac:dyDescent="0.3">
      <c r="A39" s="93"/>
      <c r="B39" s="130"/>
      <c r="C39" s="130"/>
      <c r="D39" s="130"/>
      <c r="E39" s="130"/>
      <c r="F39" s="130"/>
      <c r="G39" s="130"/>
      <c r="H39" s="130"/>
      <c r="I39" s="130"/>
      <c r="J39" s="130"/>
      <c r="K39" s="93"/>
      <c r="M39" s="77"/>
      <c r="N39" s="77"/>
      <c r="O39" s="77"/>
      <c r="P39" s="77"/>
      <c r="Q39" s="77"/>
      <c r="R39" s="78"/>
      <c r="S39" s="78"/>
      <c r="T39" s="73"/>
      <c r="U39" s="73"/>
      <c r="V39" s="73"/>
      <c r="W39" s="73"/>
      <c r="X39" s="73"/>
      <c r="Y39" s="73"/>
    </row>
    <row r="40" spans="1:25" s="71" customFormat="1" ht="13.8" x14ac:dyDescent="0.3">
      <c r="A40" s="93"/>
      <c r="B40" s="124"/>
      <c r="C40" s="124"/>
      <c r="D40" s="124"/>
      <c r="E40" s="124"/>
      <c r="F40" s="124"/>
      <c r="G40" s="124"/>
      <c r="H40" s="124"/>
      <c r="I40" s="124"/>
      <c r="J40" s="124"/>
      <c r="K40" s="93"/>
      <c r="M40" s="77"/>
      <c r="N40" s="77"/>
      <c r="O40" s="77"/>
      <c r="P40" s="77"/>
      <c r="Q40" s="77"/>
      <c r="R40" s="78"/>
      <c r="S40" s="78"/>
      <c r="T40" s="73"/>
      <c r="U40" s="73"/>
      <c r="V40" s="73"/>
      <c r="W40" s="73"/>
      <c r="X40" s="73"/>
      <c r="Y40" s="73"/>
    </row>
    <row r="41" spans="1:25" s="71" customFormat="1" ht="13.8" x14ac:dyDescent="0.3">
      <c r="A41" s="93"/>
      <c r="B41" s="130" t="s">
        <v>56</v>
      </c>
      <c r="C41" s="130"/>
      <c r="D41" s="130"/>
      <c r="E41" s="130"/>
      <c r="F41" s="130"/>
      <c r="G41" s="130"/>
      <c r="H41" s="130"/>
      <c r="I41" s="130"/>
      <c r="J41" s="130"/>
      <c r="K41" s="93"/>
      <c r="M41" s="77"/>
      <c r="N41" s="77"/>
      <c r="O41" s="77"/>
      <c r="P41" s="77"/>
      <c r="Q41" s="77"/>
      <c r="R41" s="78"/>
      <c r="S41" s="78"/>
      <c r="T41" s="73"/>
      <c r="U41" s="73"/>
      <c r="V41" s="73"/>
      <c r="W41" s="73"/>
      <c r="X41" s="73"/>
      <c r="Y41" s="73"/>
    </row>
    <row r="42" spans="1:25" s="71" customFormat="1" ht="13.8" x14ac:dyDescent="0.3">
      <c r="A42" s="93"/>
      <c r="B42" s="130"/>
      <c r="C42" s="130"/>
      <c r="D42" s="130"/>
      <c r="E42" s="130"/>
      <c r="F42" s="130"/>
      <c r="G42" s="130"/>
      <c r="H42" s="130"/>
      <c r="I42" s="130"/>
      <c r="J42" s="130"/>
      <c r="K42" s="93"/>
      <c r="M42" s="77"/>
      <c r="N42" s="77"/>
      <c r="O42" s="77"/>
      <c r="P42" s="77"/>
      <c r="Q42" s="77"/>
      <c r="R42" s="78"/>
      <c r="S42" s="78"/>
      <c r="T42" s="73"/>
      <c r="U42" s="73"/>
      <c r="V42" s="73"/>
      <c r="W42" s="73"/>
      <c r="X42" s="73"/>
      <c r="Y42" s="73"/>
    </row>
    <row r="43" spans="1:25" s="71" customFormat="1" ht="13.8" x14ac:dyDescent="0.3">
      <c r="A43" s="93"/>
      <c r="B43" s="130"/>
      <c r="C43" s="130"/>
      <c r="D43" s="130"/>
      <c r="E43" s="130"/>
      <c r="F43" s="130"/>
      <c r="G43" s="130"/>
      <c r="H43" s="130"/>
      <c r="I43" s="130"/>
      <c r="J43" s="130"/>
      <c r="K43" s="93"/>
      <c r="M43" s="77"/>
      <c r="N43" s="77"/>
      <c r="O43" s="77"/>
      <c r="P43" s="77"/>
      <c r="Q43" s="77"/>
      <c r="R43" s="78"/>
      <c r="S43" s="78"/>
      <c r="T43" s="73"/>
      <c r="U43" s="73"/>
      <c r="V43" s="73"/>
      <c r="W43" s="73"/>
      <c r="X43" s="73"/>
      <c r="Y43" s="73"/>
    </row>
    <row r="44" spans="1:25" s="71" customFormat="1" ht="13.8" x14ac:dyDescent="0.3">
      <c r="A44" s="93"/>
      <c r="B44" s="124"/>
      <c r="C44" s="124"/>
      <c r="D44" s="124"/>
      <c r="E44" s="124"/>
      <c r="F44" s="124"/>
      <c r="G44" s="124"/>
      <c r="H44" s="124"/>
      <c r="I44" s="124"/>
      <c r="J44" s="124"/>
      <c r="K44" s="93"/>
      <c r="M44" s="77"/>
      <c r="N44" s="77"/>
      <c r="O44" s="77"/>
      <c r="P44" s="77"/>
      <c r="Q44" s="77"/>
      <c r="R44" s="78"/>
      <c r="S44" s="78"/>
      <c r="T44" s="73"/>
      <c r="U44" s="73"/>
      <c r="V44" s="73"/>
      <c r="W44" s="73"/>
      <c r="X44" s="73"/>
      <c r="Y44" s="73"/>
    </row>
    <row r="45" spans="1:25" s="71" customFormat="1" ht="12.75" customHeight="1" x14ac:dyDescent="0.3">
      <c r="A45" s="93"/>
      <c r="B45" s="130" t="s">
        <v>50</v>
      </c>
      <c r="C45" s="130"/>
      <c r="D45" s="130"/>
      <c r="E45" s="130"/>
      <c r="F45" s="130"/>
      <c r="G45" s="130"/>
      <c r="H45" s="130"/>
      <c r="I45" s="130"/>
      <c r="J45" s="130"/>
      <c r="K45" s="93"/>
      <c r="M45" s="77"/>
      <c r="N45" s="77"/>
      <c r="O45" s="77"/>
      <c r="P45" s="77"/>
      <c r="Q45" s="77"/>
      <c r="R45" s="78"/>
      <c r="S45" s="78"/>
      <c r="T45" s="73"/>
      <c r="U45" s="73"/>
      <c r="V45" s="73"/>
      <c r="W45" s="73"/>
      <c r="X45" s="73"/>
      <c r="Y45" s="73"/>
    </row>
    <row r="46" spans="1:25" s="71" customFormat="1" ht="13.8" x14ac:dyDescent="0.3">
      <c r="A46" s="93"/>
      <c r="B46" s="130"/>
      <c r="C46" s="130"/>
      <c r="D46" s="130"/>
      <c r="E46" s="130"/>
      <c r="F46" s="130"/>
      <c r="G46" s="130"/>
      <c r="H46" s="130"/>
      <c r="I46" s="130"/>
      <c r="J46" s="130"/>
      <c r="K46" s="93"/>
      <c r="M46" s="77"/>
      <c r="N46" s="77"/>
      <c r="O46" s="77"/>
      <c r="P46" s="77"/>
      <c r="Q46" s="77"/>
      <c r="R46" s="78"/>
      <c r="S46" s="78"/>
      <c r="T46" s="73"/>
      <c r="U46" s="73"/>
      <c r="V46" s="73"/>
      <c r="W46" s="73"/>
      <c r="X46" s="73"/>
      <c r="Y46" s="73"/>
    </row>
    <row r="47" spans="1:25" s="71" customFormat="1" ht="13.8" x14ac:dyDescent="0.3">
      <c r="A47" s="93"/>
      <c r="B47" s="130"/>
      <c r="C47" s="130"/>
      <c r="D47" s="130"/>
      <c r="E47" s="130"/>
      <c r="F47" s="130"/>
      <c r="G47" s="130"/>
      <c r="H47" s="130"/>
      <c r="I47" s="130"/>
      <c r="J47" s="130"/>
      <c r="K47" s="93"/>
      <c r="M47" s="77"/>
      <c r="N47" s="77"/>
      <c r="O47" s="77"/>
      <c r="P47" s="77"/>
      <c r="Q47" s="77"/>
      <c r="R47" s="78"/>
      <c r="S47" s="78"/>
      <c r="T47" s="73"/>
      <c r="U47" s="73"/>
      <c r="V47" s="73"/>
      <c r="W47" s="73"/>
      <c r="X47" s="73"/>
      <c r="Y47" s="73"/>
    </row>
    <row r="48" spans="1:25" s="71" customFormat="1" ht="12.75" customHeight="1" x14ac:dyDescent="0.3">
      <c r="A48" s="93"/>
      <c r="B48" s="130"/>
      <c r="C48" s="130"/>
      <c r="D48" s="130"/>
      <c r="E48" s="130"/>
      <c r="F48" s="130"/>
      <c r="G48" s="130"/>
      <c r="H48" s="130"/>
      <c r="I48" s="130"/>
      <c r="J48" s="130"/>
      <c r="K48" s="93"/>
      <c r="M48" s="77"/>
      <c r="N48" s="77"/>
      <c r="O48" s="77"/>
      <c r="P48" s="77"/>
      <c r="Q48" s="77"/>
      <c r="R48" s="78"/>
      <c r="S48" s="78"/>
      <c r="T48" s="73"/>
      <c r="U48" s="73"/>
      <c r="V48" s="73"/>
      <c r="W48" s="73"/>
      <c r="X48" s="73"/>
      <c r="Y48" s="73"/>
    </row>
    <row r="49" spans="1:25" s="71" customFormat="1" ht="13.8" x14ac:dyDescent="0.3">
      <c r="A49" s="93"/>
      <c r="B49" s="93" t="s">
        <v>57</v>
      </c>
      <c r="C49" s="93"/>
      <c r="D49" s="93"/>
      <c r="E49" s="93"/>
      <c r="F49" s="93"/>
      <c r="G49" s="93"/>
      <c r="H49" s="93"/>
      <c r="I49" s="93"/>
      <c r="J49" s="93"/>
      <c r="K49" s="93"/>
      <c r="M49" s="77"/>
      <c r="N49" s="77"/>
      <c r="O49" s="77"/>
      <c r="P49" s="77"/>
      <c r="Q49" s="77"/>
      <c r="R49" s="78"/>
      <c r="S49" s="78"/>
      <c r="T49" s="73"/>
      <c r="U49" s="73"/>
      <c r="V49" s="73"/>
      <c r="W49" s="73"/>
      <c r="X49" s="73"/>
      <c r="Y49" s="73"/>
    </row>
    <row r="50" spans="1:25" s="71" customFormat="1" ht="13.8" x14ac:dyDescent="0.3">
      <c r="A50" s="93"/>
      <c r="B50" s="93"/>
      <c r="C50" s="93"/>
      <c r="D50" s="93"/>
      <c r="F50" s="126" t="s">
        <v>73</v>
      </c>
      <c r="G50" s="125"/>
      <c r="H50" s="93"/>
      <c r="I50" s="93"/>
      <c r="J50" s="93"/>
      <c r="K50" s="93"/>
      <c r="M50" s="77"/>
      <c r="N50" s="77"/>
      <c r="O50" s="77"/>
      <c r="P50" s="77"/>
      <c r="Q50" s="77"/>
      <c r="R50" s="78"/>
      <c r="S50" s="78"/>
      <c r="T50" s="73"/>
      <c r="U50" s="73"/>
      <c r="V50" s="73"/>
      <c r="W50" s="73"/>
      <c r="X50" s="73"/>
      <c r="Y50" s="73"/>
    </row>
    <row r="51" spans="1:25" s="71" customFormat="1" ht="13.8" x14ac:dyDescent="0.3">
      <c r="A51" s="93"/>
      <c r="B51" s="93"/>
      <c r="C51" s="93"/>
      <c r="D51" s="93"/>
      <c r="E51" s="93"/>
      <c r="F51" s="93"/>
      <c r="G51" s="93"/>
      <c r="H51" s="93"/>
      <c r="I51" s="93"/>
      <c r="J51" s="93"/>
      <c r="K51" s="93"/>
      <c r="M51" s="77"/>
      <c r="N51" s="77"/>
      <c r="O51" s="77"/>
      <c r="P51" s="77"/>
      <c r="Q51" s="77"/>
      <c r="R51" s="78"/>
      <c r="S51" s="78"/>
      <c r="T51" s="73"/>
      <c r="U51" s="73"/>
      <c r="V51" s="73"/>
      <c r="W51" s="73"/>
      <c r="X51" s="73"/>
      <c r="Y51" s="73"/>
    </row>
    <row r="52" spans="1:25" s="71" customFormat="1" ht="12.75" customHeight="1" x14ac:dyDescent="0.3">
      <c r="A52" s="93"/>
      <c r="B52" s="95" t="s">
        <v>58</v>
      </c>
      <c r="C52" s="93"/>
      <c r="D52" s="93"/>
      <c r="E52" s="93"/>
      <c r="F52" s="93"/>
      <c r="G52" s="93"/>
      <c r="H52" s="93"/>
      <c r="I52" s="93"/>
      <c r="J52" s="93"/>
      <c r="K52" s="93"/>
      <c r="M52" s="77"/>
      <c r="N52" s="77"/>
      <c r="O52" s="77"/>
      <c r="P52" s="77"/>
      <c r="Q52" s="77"/>
      <c r="R52" s="78"/>
      <c r="S52" s="78"/>
      <c r="T52" s="73"/>
      <c r="U52" s="73"/>
      <c r="V52" s="73"/>
      <c r="W52" s="73"/>
      <c r="X52" s="73"/>
      <c r="Y52" s="73"/>
    </row>
    <row r="53" spans="1:25" s="71" customFormat="1" ht="13.8" x14ac:dyDescent="0.3">
      <c r="A53" s="93"/>
      <c r="B53" s="93"/>
      <c r="C53" s="93"/>
      <c r="D53" s="93"/>
      <c r="E53" s="93"/>
      <c r="F53" s="93"/>
      <c r="G53" s="93"/>
      <c r="H53" s="93"/>
      <c r="I53" s="93"/>
      <c r="J53" s="93"/>
      <c r="K53" s="93"/>
      <c r="M53" s="77"/>
      <c r="N53" s="77"/>
      <c r="O53" s="77"/>
      <c r="P53" s="77"/>
      <c r="Q53" s="77"/>
      <c r="R53" s="78"/>
      <c r="S53" s="78"/>
      <c r="T53" s="73"/>
      <c r="U53" s="73"/>
      <c r="V53" s="73"/>
      <c r="W53" s="73"/>
      <c r="X53" s="73"/>
      <c r="Y53" s="73"/>
    </row>
    <row r="54" spans="1:25" s="71" customFormat="1" ht="13.8" x14ac:dyDescent="0.3">
      <c r="A54" s="93"/>
      <c r="B54" s="131" t="s">
        <v>59</v>
      </c>
      <c r="C54" s="131"/>
      <c r="D54" s="131"/>
      <c r="E54" s="131"/>
      <c r="F54" s="131"/>
      <c r="G54" s="131"/>
      <c r="H54" s="131"/>
      <c r="I54" s="131"/>
      <c r="J54" s="131"/>
      <c r="K54" s="93"/>
      <c r="M54" s="77"/>
      <c r="N54" s="77"/>
      <c r="O54" s="77"/>
      <c r="P54" s="77"/>
      <c r="Q54" s="77"/>
      <c r="R54" s="78"/>
      <c r="S54" s="78"/>
      <c r="T54" s="73"/>
      <c r="U54" s="73"/>
      <c r="V54" s="73"/>
      <c r="W54" s="73"/>
      <c r="X54" s="73"/>
      <c r="Y54" s="73"/>
    </row>
    <row r="55" spans="1:25" s="71" customFormat="1" ht="13.8" x14ac:dyDescent="0.3">
      <c r="A55" s="93"/>
      <c r="B55" s="131"/>
      <c r="C55" s="131"/>
      <c r="D55" s="131"/>
      <c r="E55" s="131"/>
      <c r="F55" s="131"/>
      <c r="G55" s="131"/>
      <c r="H55" s="131"/>
      <c r="I55" s="131"/>
      <c r="J55" s="131"/>
      <c r="K55" s="93"/>
      <c r="M55" s="77"/>
      <c r="N55" s="77"/>
      <c r="O55" s="77"/>
      <c r="P55" s="77"/>
      <c r="Q55" s="77"/>
      <c r="R55" s="78"/>
      <c r="S55" s="78"/>
      <c r="T55" s="73"/>
      <c r="U55" s="73"/>
      <c r="V55" s="73"/>
      <c r="W55" s="73"/>
      <c r="X55" s="73"/>
      <c r="Y55" s="73"/>
    </row>
    <row r="56" spans="1:25" s="71" customFormat="1" ht="13.8" x14ac:dyDescent="0.3">
      <c r="A56" s="93"/>
      <c r="B56" s="131"/>
      <c r="C56" s="131"/>
      <c r="D56" s="131"/>
      <c r="E56" s="131"/>
      <c r="F56" s="131"/>
      <c r="G56" s="131"/>
      <c r="H56" s="131"/>
      <c r="I56" s="131"/>
      <c r="J56" s="131"/>
      <c r="K56" s="93"/>
      <c r="M56" s="77"/>
      <c r="N56" s="77"/>
      <c r="O56"/>
      <c r="P56" s="77"/>
      <c r="Q56" s="77"/>
      <c r="R56" s="78"/>
      <c r="S56" s="78"/>
      <c r="T56" s="73"/>
      <c r="U56" s="73"/>
      <c r="V56" s="73"/>
      <c r="W56" s="73"/>
      <c r="X56" s="73"/>
      <c r="Y56" s="73"/>
    </row>
    <row r="57" spans="1:25" s="71" customFormat="1" ht="13.8" x14ac:dyDescent="0.3">
      <c r="A57" s="93"/>
      <c r="B57" s="93"/>
      <c r="C57" s="93"/>
      <c r="D57" s="93"/>
      <c r="F57" s="125"/>
      <c r="G57" s="93"/>
      <c r="H57" s="93"/>
      <c r="I57" s="93"/>
      <c r="J57" s="93"/>
      <c r="K57" s="93"/>
      <c r="M57" s="77"/>
      <c r="N57" s="77"/>
      <c r="O57" s="77"/>
      <c r="P57" s="77"/>
      <c r="Q57" s="77"/>
      <c r="R57" s="78"/>
      <c r="S57" s="78"/>
      <c r="T57" s="73"/>
      <c r="U57" s="73"/>
      <c r="V57" s="73"/>
      <c r="W57" s="73"/>
      <c r="X57" s="73"/>
      <c r="Y57" s="73"/>
    </row>
    <row r="58" spans="1:25" s="71" customFormat="1" ht="13.8" x14ac:dyDescent="0.3">
      <c r="A58" s="93"/>
      <c r="B58" s="93"/>
      <c r="C58" s="93"/>
      <c r="D58" s="93"/>
      <c r="E58" s="93"/>
      <c r="F58" s="93"/>
      <c r="G58" s="93"/>
      <c r="H58" s="93"/>
      <c r="I58" s="93"/>
      <c r="J58" s="93"/>
      <c r="K58" s="93"/>
      <c r="M58" s="77"/>
      <c r="N58" s="77"/>
      <c r="O58" s="77"/>
      <c r="P58" s="77"/>
      <c r="Q58" s="77"/>
      <c r="R58" s="78"/>
      <c r="S58" s="78"/>
      <c r="T58" s="73"/>
      <c r="U58" s="73"/>
      <c r="V58" s="73"/>
      <c r="W58" s="73"/>
      <c r="X58" s="73"/>
      <c r="Y58" s="73"/>
    </row>
    <row r="59" spans="1:25" s="71" customFormat="1" ht="13.8" x14ac:dyDescent="0.3">
      <c r="K59" s="93"/>
      <c r="M59" s="77"/>
      <c r="N59" s="77"/>
      <c r="O59" s="127"/>
      <c r="P59" s="77"/>
      <c r="Q59" s="77"/>
      <c r="R59" s="78"/>
      <c r="S59" s="78"/>
      <c r="T59" s="73"/>
      <c r="U59" s="73"/>
      <c r="V59" s="73"/>
      <c r="W59" s="73"/>
      <c r="X59" s="73"/>
      <c r="Y59" s="73"/>
    </row>
    <row r="60" spans="1:25" s="71" customFormat="1" ht="13.8" x14ac:dyDescent="0.3">
      <c r="A60" s="93"/>
      <c r="B60" s="93" t="s">
        <v>60</v>
      </c>
      <c r="C60" s="93"/>
      <c r="D60" s="93"/>
      <c r="E60" s="93"/>
      <c r="F60" s="93"/>
      <c r="G60" s="93"/>
      <c r="H60" s="93"/>
      <c r="I60" s="93"/>
      <c r="J60" s="93"/>
      <c r="K60" s="93"/>
      <c r="M60" s="77"/>
      <c r="N60" s="77"/>
      <c r="O60" s="77"/>
      <c r="P60" s="77"/>
      <c r="Q60" s="77"/>
      <c r="R60" s="78"/>
      <c r="S60" s="78"/>
      <c r="T60" s="73"/>
      <c r="U60" s="73"/>
      <c r="V60" s="73"/>
      <c r="W60" s="73"/>
      <c r="X60" s="73"/>
      <c r="Y60" s="73"/>
    </row>
    <row r="61" spans="1:25" s="71" customFormat="1" ht="13.8" x14ac:dyDescent="0.3">
      <c r="A61" s="93"/>
      <c r="C61" s="93"/>
      <c r="D61" s="93"/>
      <c r="F61" s="126" t="s">
        <v>74</v>
      </c>
      <c r="G61" s="96"/>
      <c r="H61" s="93"/>
      <c r="I61" s="93"/>
      <c r="J61" s="93"/>
      <c r="K61" s="93"/>
      <c r="M61" s="77"/>
      <c r="N61" s="77"/>
      <c r="O61" s="77"/>
      <c r="P61" s="77"/>
      <c r="Q61" s="77"/>
      <c r="R61" s="78"/>
      <c r="S61" s="78"/>
      <c r="T61" s="73"/>
      <c r="U61" s="73"/>
      <c r="V61" s="73"/>
      <c r="W61" s="73"/>
      <c r="X61" s="73"/>
      <c r="Y61" s="73"/>
    </row>
    <row r="62" spans="1:25" s="71" customFormat="1" ht="13.8" x14ac:dyDescent="0.3">
      <c r="A62" s="93"/>
      <c r="B62" s="93"/>
      <c r="C62" s="93"/>
      <c r="D62" s="93"/>
      <c r="E62" s="93"/>
      <c r="F62" s="93"/>
      <c r="G62" s="93"/>
      <c r="H62" s="93"/>
      <c r="I62" s="93"/>
      <c r="J62" s="93"/>
      <c r="K62" s="93"/>
      <c r="M62" s="77"/>
      <c r="N62" s="77"/>
      <c r="O62" s="77"/>
      <c r="P62" s="77"/>
      <c r="Q62" s="77"/>
      <c r="R62" s="78"/>
      <c r="S62" s="78"/>
      <c r="T62" s="73"/>
      <c r="U62" s="73"/>
      <c r="V62" s="73"/>
      <c r="W62" s="73"/>
      <c r="X62" s="73"/>
      <c r="Y62" s="7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AX59"/>
  <sheetViews>
    <sheetView tabSelected="1" view="pageBreakPreview" topLeftCell="A2" zoomScaleNormal="85" zoomScaleSheetLayoutView="100" workbookViewId="0">
      <selection activeCell="B14" sqref="B14:K14"/>
    </sheetView>
  </sheetViews>
  <sheetFormatPr defaultColWidth="9.109375" defaultRowHeight="13.8" x14ac:dyDescent="0.3"/>
  <cols>
    <col min="1" max="11" width="9" style="3" customWidth="1"/>
    <col min="12" max="12" width="4" style="6" customWidth="1"/>
    <col min="13" max="15" width="4" style="14" customWidth="1"/>
    <col min="16" max="16" width="4" style="53" customWidth="1"/>
    <col min="17" max="20" width="4" style="14" customWidth="1"/>
    <col min="21" max="21" width="4" style="6" customWidth="1"/>
    <col min="22" max="22" width="10.5546875" style="3" bestFit="1" customWidth="1"/>
    <col min="23" max="23" width="11.5546875" style="3" bestFit="1" customWidth="1"/>
    <col min="24" max="16384" width="9.109375" style="3"/>
  </cols>
  <sheetData>
    <row r="1" spans="1:32" s="44" customFormat="1" x14ac:dyDescent="0.3">
      <c r="A1" s="37"/>
      <c r="B1" s="38" t="s">
        <v>12</v>
      </c>
      <c r="C1" s="40" t="s">
        <v>10</v>
      </c>
      <c r="D1" s="37"/>
      <c r="E1" s="37"/>
      <c r="F1" s="38" t="s">
        <v>25</v>
      </c>
      <c r="G1" s="41">
        <f>X1</f>
        <v>1</v>
      </c>
      <c r="H1" s="37"/>
      <c r="I1" s="37"/>
      <c r="J1" s="37"/>
      <c r="K1" s="37"/>
      <c r="M1" s="55" t="s">
        <v>35</v>
      </c>
      <c r="N1" s="55" t="s">
        <v>36</v>
      </c>
      <c r="O1" s="55" t="s">
        <v>37</v>
      </c>
      <c r="P1" s="55" t="s">
        <v>37</v>
      </c>
      <c r="Q1" s="55" t="s">
        <v>37</v>
      </c>
      <c r="R1" s="55" t="s">
        <v>38</v>
      </c>
      <c r="S1" s="56" t="s">
        <v>39</v>
      </c>
      <c r="T1" s="57" t="s">
        <v>40</v>
      </c>
      <c r="W1" s="45" t="s">
        <v>41</v>
      </c>
      <c r="X1" s="46">
        <f>SUM(M:M)</f>
        <v>1</v>
      </c>
    </row>
    <row r="2" spans="1:32" s="44" customFormat="1" x14ac:dyDescent="0.3">
      <c r="A2" s="37"/>
      <c r="B2" s="38" t="s">
        <v>13</v>
      </c>
      <c r="C2" s="40" t="s">
        <v>14</v>
      </c>
      <c r="D2" s="37"/>
      <c r="E2" s="37"/>
      <c r="F2" s="38" t="s">
        <v>15</v>
      </c>
      <c r="G2" s="40" t="s">
        <v>70</v>
      </c>
      <c r="H2" s="37"/>
      <c r="I2" s="37"/>
      <c r="J2" s="37"/>
      <c r="K2" s="37"/>
      <c r="M2" s="58" t="s">
        <v>42</v>
      </c>
      <c r="N2" s="58" t="s">
        <v>42</v>
      </c>
      <c r="O2" s="58" t="s">
        <v>36</v>
      </c>
      <c r="P2" s="58" t="s">
        <v>36</v>
      </c>
      <c r="Q2" s="58" t="s">
        <v>36</v>
      </c>
      <c r="R2" s="58" t="s">
        <v>42</v>
      </c>
      <c r="S2" s="59" t="s">
        <v>42</v>
      </c>
      <c r="T2" s="60"/>
      <c r="W2" s="45" t="s">
        <v>43</v>
      </c>
      <c r="X2" s="46">
        <f>SUM(N:N)</f>
        <v>0</v>
      </c>
    </row>
    <row r="3" spans="1:32" s="44" customFormat="1" x14ac:dyDescent="0.3">
      <c r="A3" s="37"/>
      <c r="B3" s="38" t="s">
        <v>0</v>
      </c>
      <c r="C3" s="42" t="s">
        <v>26</v>
      </c>
      <c r="D3" s="37"/>
      <c r="E3" s="37"/>
      <c r="F3" s="38" t="s">
        <v>1</v>
      </c>
      <c r="G3" s="40" t="s">
        <v>80</v>
      </c>
      <c r="H3" s="37"/>
      <c r="I3" s="37"/>
      <c r="J3" s="37"/>
      <c r="K3" s="37"/>
      <c r="M3" s="58"/>
      <c r="N3" s="58"/>
      <c r="O3" s="58"/>
      <c r="P3" s="58"/>
      <c r="Q3" s="58"/>
      <c r="R3" s="58"/>
      <c r="S3" s="59"/>
      <c r="T3" s="60"/>
      <c r="W3" s="45" t="s">
        <v>44</v>
      </c>
      <c r="X3" s="46">
        <f>SUM(O:O)</f>
        <v>0</v>
      </c>
    </row>
    <row r="4" spans="1:32" s="44" customFormat="1" x14ac:dyDescent="0.3">
      <c r="A4" s="37"/>
      <c r="B4" s="38" t="s">
        <v>27</v>
      </c>
      <c r="C4" s="41"/>
      <c r="D4" s="37"/>
      <c r="E4" s="37"/>
      <c r="F4" s="38" t="s">
        <v>28</v>
      </c>
      <c r="G4" s="40" t="s">
        <v>77</v>
      </c>
      <c r="H4" s="37"/>
      <c r="I4" s="37"/>
      <c r="J4" s="37"/>
      <c r="K4" s="37"/>
      <c r="M4" s="58"/>
      <c r="N4" s="58"/>
      <c r="O4" s="58"/>
      <c r="P4" s="58"/>
      <c r="Q4" s="61"/>
      <c r="R4" s="62"/>
      <c r="S4" s="63"/>
      <c r="T4" s="60"/>
      <c r="W4" s="45" t="s">
        <v>44</v>
      </c>
      <c r="X4" s="46">
        <f>SUM(P:P)</f>
        <v>0</v>
      </c>
    </row>
    <row r="5" spans="1:32" s="44" customFormat="1" x14ac:dyDescent="0.3">
      <c r="A5" s="37"/>
      <c r="B5" s="38" t="s">
        <v>30</v>
      </c>
      <c r="C5" s="41" t="s">
        <v>45</v>
      </c>
      <c r="D5" s="37"/>
      <c r="E5" s="38"/>
      <c r="F5" s="37"/>
      <c r="G5" s="37"/>
      <c r="H5" s="37"/>
      <c r="I5" s="37"/>
      <c r="J5" s="37"/>
      <c r="K5" s="37"/>
      <c r="M5" s="58"/>
      <c r="N5" s="58"/>
      <c r="O5" s="58"/>
      <c r="P5" s="58"/>
      <c r="Q5" s="61"/>
      <c r="R5" s="62"/>
      <c r="S5" s="63"/>
      <c r="T5" s="60"/>
      <c r="W5" s="45" t="s">
        <v>44</v>
      </c>
      <c r="X5" s="46">
        <f>SUM(Q:Q)</f>
        <v>0</v>
      </c>
    </row>
    <row r="6" spans="1:32" s="44" customFormat="1" x14ac:dyDescent="0.3">
      <c r="A6" s="37"/>
      <c r="B6" s="37" t="s">
        <v>16</v>
      </c>
      <c r="C6" s="43"/>
      <c r="D6" s="37"/>
      <c r="E6" s="37"/>
      <c r="F6" s="37"/>
      <c r="G6" s="37"/>
      <c r="H6" s="37"/>
      <c r="I6" s="37"/>
      <c r="J6" s="37"/>
      <c r="K6" s="37"/>
      <c r="M6" s="58"/>
      <c r="N6" s="58"/>
      <c r="O6" s="58"/>
      <c r="P6" s="58"/>
      <c r="Q6" s="61"/>
      <c r="R6" s="62"/>
      <c r="S6" s="63"/>
      <c r="T6" s="60"/>
      <c r="W6" s="45" t="s">
        <v>46</v>
      </c>
      <c r="X6" s="46">
        <f>SUM(R:R)</f>
        <v>0</v>
      </c>
    </row>
    <row r="7" spans="1:32" s="44" customFormat="1" x14ac:dyDescent="0.3">
      <c r="A7" s="37"/>
      <c r="B7" s="37"/>
      <c r="C7" s="37"/>
      <c r="D7" s="37"/>
      <c r="E7" s="37"/>
      <c r="F7" s="37"/>
      <c r="G7" s="37"/>
      <c r="H7" s="37"/>
      <c r="I7" s="37"/>
      <c r="J7" s="37"/>
      <c r="K7" s="37"/>
      <c r="M7" s="58"/>
      <c r="N7" s="58"/>
      <c r="O7" s="58"/>
      <c r="P7" s="58"/>
      <c r="Q7" s="61"/>
      <c r="R7" s="62"/>
      <c r="S7" s="63"/>
      <c r="T7" s="60"/>
      <c r="W7" s="45" t="s">
        <v>47</v>
      </c>
      <c r="X7" s="46">
        <f>SUM(S:S)</f>
        <v>0</v>
      </c>
    </row>
    <row r="8" spans="1:32" s="6" customFormat="1" x14ac:dyDescent="0.3">
      <c r="A8" s="80"/>
      <c r="B8" s="71"/>
      <c r="C8" s="71"/>
      <c r="D8" s="71"/>
      <c r="E8" s="45" t="s">
        <v>12</v>
      </c>
      <c r="F8" s="46" t="str">
        <f>$C$1</f>
        <v>R. Abbott</v>
      </c>
      <c r="G8" s="44"/>
      <c r="H8" s="47"/>
      <c r="I8" s="45" t="s">
        <v>17</v>
      </c>
      <c r="J8" s="48" t="str">
        <f>$G$2</f>
        <v>AA-SM-007-001</v>
      </c>
      <c r="K8" s="49"/>
      <c r="L8" s="64"/>
      <c r="M8" s="58"/>
      <c r="N8" s="58"/>
      <c r="O8" s="4"/>
      <c r="P8" s="52"/>
      <c r="Q8" s="14"/>
      <c r="R8" s="14"/>
      <c r="S8" s="14"/>
      <c r="T8" s="14"/>
    </row>
    <row r="9" spans="1:32" s="7" customFormat="1" x14ac:dyDescent="0.3">
      <c r="A9" s="71"/>
      <c r="B9" s="71"/>
      <c r="C9" s="71"/>
      <c r="D9" s="71"/>
      <c r="E9" s="45" t="s">
        <v>13</v>
      </c>
      <c r="F9" s="47" t="str">
        <f>$C$2</f>
        <v xml:space="preserve"> </v>
      </c>
      <c r="G9" s="44"/>
      <c r="H9" s="47"/>
      <c r="I9" s="45" t="s">
        <v>18</v>
      </c>
      <c r="J9" s="49" t="str">
        <f>$G$3</f>
        <v>A</v>
      </c>
      <c r="K9" s="49"/>
      <c r="L9" s="64"/>
      <c r="M9" s="58">
        <v>1</v>
      </c>
      <c r="N9" s="58"/>
      <c r="O9" s="4"/>
      <c r="P9" s="52"/>
      <c r="Q9" s="54"/>
      <c r="R9" s="54"/>
      <c r="S9" s="54"/>
      <c r="T9" s="54"/>
      <c r="X9" s="8"/>
      <c r="Y9" s="8"/>
      <c r="Z9" s="8"/>
      <c r="AA9" s="8"/>
      <c r="AB9" s="6"/>
      <c r="AC9" s="6"/>
      <c r="AD9" s="9"/>
      <c r="AE9" s="6"/>
      <c r="AF9" s="6"/>
    </row>
    <row r="10" spans="1:32" s="6" customFormat="1" x14ac:dyDescent="0.3">
      <c r="A10" s="71"/>
      <c r="B10" s="71"/>
      <c r="C10" s="71"/>
      <c r="D10" s="71"/>
      <c r="E10" s="45" t="s">
        <v>0</v>
      </c>
      <c r="F10" s="47" t="str">
        <f>$C$3</f>
        <v>20/10/2013</v>
      </c>
      <c r="G10" s="44"/>
      <c r="H10" s="47"/>
      <c r="I10" s="45" t="s">
        <v>19</v>
      </c>
      <c r="J10" s="46" t="str">
        <f>L10&amp;" of "&amp;$G$1</f>
        <v>1 of 1</v>
      </c>
      <c r="K10" s="47"/>
      <c r="L10" s="64">
        <f>SUM($M$1:M9)</f>
        <v>1</v>
      </c>
      <c r="M10" s="58"/>
      <c r="N10" s="58"/>
      <c r="O10" s="4"/>
      <c r="P10" s="52"/>
      <c r="Q10" s="14"/>
      <c r="R10" s="14"/>
      <c r="S10" s="14"/>
      <c r="T10" s="14"/>
      <c r="X10" s="10"/>
      <c r="Y10" s="11"/>
      <c r="Z10" s="11"/>
      <c r="AA10" s="11"/>
      <c r="AB10" s="12"/>
      <c r="AC10" s="12"/>
      <c r="AD10" s="12"/>
    </row>
    <row r="11" spans="1:32" x14ac:dyDescent="0.3">
      <c r="A11" s="71"/>
      <c r="B11" s="71"/>
      <c r="C11" s="71"/>
      <c r="D11" s="71"/>
      <c r="E11" s="45" t="s">
        <v>31</v>
      </c>
      <c r="F11" s="47" t="str">
        <f>$C$5</f>
        <v>STANDARD SPREADSHEET METHOD</v>
      </c>
      <c r="G11" s="44"/>
      <c r="H11" s="44"/>
      <c r="I11" s="50"/>
      <c r="J11" s="46"/>
      <c r="K11" s="44"/>
      <c r="L11" s="44"/>
      <c r="M11" s="58"/>
      <c r="N11" s="58"/>
      <c r="O11" s="4"/>
      <c r="P11" s="52"/>
      <c r="X11" s="10"/>
      <c r="Y11" s="11"/>
      <c r="Z11" s="11"/>
      <c r="AA11" s="11"/>
      <c r="AB11" s="12"/>
      <c r="AC11" s="12"/>
      <c r="AD11" s="12"/>
    </row>
    <row r="12" spans="1:32" ht="15.6" x14ac:dyDescent="0.3">
      <c r="B12" s="51" t="str">
        <f>$G$4</f>
        <v>SHEAR BUCKLING OF FLAT ISOTROPIC PANELS - SIMPLE</v>
      </c>
      <c r="E12" s="13"/>
      <c r="F12" s="13"/>
      <c r="G12" s="13"/>
      <c r="H12" s="13"/>
      <c r="I12" s="13"/>
      <c r="J12" s="13"/>
      <c r="K12" s="13"/>
      <c r="X12" s="10"/>
      <c r="Y12" s="11"/>
      <c r="Z12" s="11"/>
      <c r="AA12" s="11"/>
      <c r="AB12" s="12"/>
      <c r="AC12" s="12"/>
      <c r="AD12" s="12"/>
    </row>
    <row r="13" spans="1:32" ht="13.5" customHeight="1" x14ac:dyDescent="0.3">
      <c r="B13" s="129" t="s">
        <v>78</v>
      </c>
      <c r="C13" s="13"/>
      <c r="D13" s="13"/>
      <c r="E13" s="13"/>
      <c r="F13" s="13"/>
      <c r="G13" s="13"/>
      <c r="H13" s="13"/>
      <c r="I13" s="13"/>
      <c r="J13" s="13"/>
      <c r="K13" s="13"/>
      <c r="Z13" s="10"/>
      <c r="AA13" s="11"/>
      <c r="AB13" s="11"/>
      <c r="AC13" s="11"/>
      <c r="AD13" s="12"/>
    </row>
    <row r="14" spans="1:32" x14ac:dyDescent="0.3">
      <c r="B14" s="134" t="s">
        <v>79</v>
      </c>
      <c r="C14" s="134"/>
      <c r="D14" s="134"/>
      <c r="E14" s="134"/>
      <c r="F14" s="134"/>
      <c r="G14" s="134"/>
      <c r="H14" s="134"/>
      <c r="I14" s="134"/>
      <c r="J14" s="134"/>
      <c r="K14" s="134"/>
      <c r="V14" s="17" t="s">
        <v>3</v>
      </c>
      <c r="Y14" s="17" t="s">
        <v>4</v>
      </c>
      <c r="Z14" s="10"/>
      <c r="AA14" s="11"/>
      <c r="AB14" s="11"/>
      <c r="AC14" s="11"/>
      <c r="AD14" s="12"/>
    </row>
    <row r="15" spans="1:32" x14ac:dyDescent="0.3">
      <c r="A15" s="15"/>
      <c r="B15" s="133" t="s">
        <v>61</v>
      </c>
      <c r="C15" s="133"/>
      <c r="D15" s="13"/>
      <c r="E15" s="13"/>
      <c r="F15" s="13"/>
      <c r="G15" s="13"/>
      <c r="H15" s="13"/>
      <c r="I15" s="13"/>
      <c r="J15" s="13"/>
      <c r="K15" s="13"/>
      <c r="V15" s="18">
        <v>1</v>
      </c>
      <c r="W15" s="18">
        <f>5.34+4/V15^2</f>
        <v>9.34</v>
      </c>
      <c r="X15" s="102">
        <f>W15*1.62</f>
        <v>15.130800000000001</v>
      </c>
      <c r="Y15" s="18">
        <f t="shared" ref="Y15:Y57" si="0">W15*$Z$19</f>
        <v>9.34</v>
      </c>
      <c r="Z15" s="102"/>
      <c r="AA15" s="11"/>
      <c r="AB15" s="11"/>
      <c r="AC15" s="11"/>
      <c r="AD15" s="12"/>
    </row>
    <row r="16" spans="1:32" x14ac:dyDescent="0.3">
      <c r="A16" s="13"/>
      <c r="B16" s="133" t="s">
        <v>64</v>
      </c>
      <c r="C16" s="133"/>
      <c r="D16" s="13"/>
      <c r="E16" s="13"/>
      <c r="V16" s="18">
        <v>1.1000000000000001</v>
      </c>
      <c r="W16" s="18">
        <f t="shared" ref="W16:W57" si="1">5.34+4/V16^2</f>
        <v>8.6457851239669417</v>
      </c>
      <c r="X16" s="102">
        <f t="shared" ref="X16:X57" si="2">W16*1.62</f>
        <v>14.006171900826446</v>
      </c>
      <c r="Y16" s="18">
        <f t="shared" si="0"/>
        <v>8.6457851239669417</v>
      </c>
      <c r="Z16" s="10"/>
      <c r="AA16" s="11"/>
      <c r="AB16" s="11"/>
      <c r="AC16" s="11"/>
      <c r="AD16" s="12"/>
    </row>
    <row r="17" spans="1:50" x14ac:dyDescent="0.3">
      <c r="A17" s="13"/>
      <c r="B17" s="13"/>
      <c r="C17" s="13"/>
      <c r="D17" s="13"/>
      <c r="E17" s="13"/>
      <c r="F17" s="16" t="s">
        <v>21</v>
      </c>
      <c r="G17" s="21">
        <v>18</v>
      </c>
      <c r="H17" s="13" t="s">
        <v>62</v>
      </c>
      <c r="I17" s="128" t="str">
        <f>IF(G17&lt;G18,"'a' should be the larger of the two panel dimensions","")</f>
        <v/>
      </c>
      <c r="J17" s="128"/>
      <c r="K17" s="128"/>
      <c r="V17" s="18">
        <v>1.2</v>
      </c>
      <c r="W17" s="18">
        <f t="shared" si="1"/>
        <v>8.1177777777777784</v>
      </c>
      <c r="X17" s="102">
        <f t="shared" si="2"/>
        <v>13.150800000000002</v>
      </c>
      <c r="Y17" s="18">
        <f t="shared" si="0"/>
        <v>8.1177777777777784</v>
      </c>
      <c r="Z17" s="10"/>
      <c r="AA17" s="11"/>
      <c r="AB17" s="11"/>
      <c r="AC17" s="11"/>
      <c r="AD17" s="12"/>
    </row>
    <row r="18" spans="1:50" x14ac:dyDescent="0.3">
      <c r="A18" s="13"/>
      <c r="B18" s="13"/>
      <c r="C18" s="13"/>
      <c r="D18" s="13"/>
      <c r="E18" s="13"/>
      <c r="F18" s="1" t="s">
        <v>2</v>
      </c>
      <c r="G18" s="21">
        <v>10</v>
      </c>
      <c r="H18" s="13" t="s">
        <v>62</v>
      </c>
      <c r="I18" s="128"/>
      <c r="J18" s="128"/>
      <c r="K18" s="128"/>
      <c r="V18" s="18">
        <v>1.3</v>
      </c>
      <c r="W18" s="18">
        <f t="shared" si="1"/>
        <v>7.7068639053254433</v>
      </c>
      <c r="X18" s="102">
        <f t="shared" si="2"/>
        <v>12.485119526627219</v>
      </c>
      <c r="Y18" s="18">
        <f t="shared" si="0"/>
        <v>7.7068639053254433</v>
      </c>
      <c r="Z18" s="10"/>
      <c r="AA18" s="11"/>
      <c r="AB18" s="11"/>
      <c r="AC18" s="11"/>
      <c r="AD18" s="12"/>
    </row>
    <row r="19" spans="1:50" x14ac:dyDescent="0.3">
      <c r="A19" s="13"/>
      <c r="D19" s="13"/>
      <c r="E19" s="13"/>
      <c r="F19" s="16" t="s">
        <v>24</v>
      </c>
      <c r="G19" s="21">
        <v>0.08</v>
      </c>
      <c r="H19" s="13" t="s">
        <v>62</v>
      </c>
      <c r="I19" s="13" t="s">
        <v>75</v>
      </c>
      <c r="V19" s="18">
        <v>1.4</v>
      </c>
      <c r="W19" s="18">
        <f t="shared" si="1"/>
        <v>7.3808163265306126</v>
      </c>
      <c r="X19" s="102">
        <f t="shared" si="2"/>
        <v>11.956922448979594</v>
      </c>
      <c r="Y19" s="18">
        <f t="shared" si="0"/>
        <v>7.3808163265306126</v>
      </c>
      <c r="Z19" s="105">
        <v>1</v>
      </c>
      <c r="AA19" s="19"/>
      <c r="AB19" s="6"/>
      <c r="AC19" s="6"/>
      <c r="AD19" s="9"/>
      <c r="AM19" s="71"/>
      <c r="AN19" s="71"/>
      <c r="AO19" s="110"/>
      <c r="AP19" s="106"/>
      <c r="AQ19" s="110"/>
      <c r="AR19" s="110"/>
      <c r="AS19" s="106"/>
      <c r="AT19" s="106"/>
      <c r="AU19" s="71"/>
      <c r="AV19" s="110"/>
      <c r="AW19" s="106"/>
    </row>
    <row r="20" spans="1:50" ht="15" x14ac:dyDescent="0.35">
      <c r="A20" s="13"/>
      <c r="B20" s="13"/>
      <c r="C20" s="13"/>
      <c r="D20" s="13"/>
      <c r="E20" s="13"/>
      <c r="F20" s="16" t="s">
        <v>23</v>
      </c>
      <c r="G20" s="24">
        <v>25000</v>
      </c>
      <c r="H20" s="13" t="s">
        <v>63</v>
      </c>
      <c r="I20" s="13" t="s">
        <v>76</v>
      </c>
      <c r="K20" s="13"/>
      <c r="V20" s="18">
        <v>1.5</v>
      </c>
      <c r="W20" s="18">
        <f t="shared" si="1"/>
        <v>7.1177777777777775</v>
      </c>
      <c r="X20" s="102">
        <f t="shared" si="2"/>
        <v>11.530800000000001</v>
      </c>
      <c r="Y20" s="18">
        <f t="shared" si="0"/>
        <v>7.1177777777777775</v>
      </c>
      <c r="Z20" s="10"/>
      <c r="AA20" s="19"/>
      <c r="AB20" s="20"/>
      <c r="AC20" s="6"/>
      <c r="AD20" s="9"/>
      <c r="AM20" s="71"/>
      <c r="AN20" s="71"/>
      <c r="AO20" s="110"/>
      <c r="AP20" s="106"/>
      <c r="AQ20" s="110"/>
      <c r="AR20" s="110"/>
      <c r="AS20" s="110"/>
      <c r="AT20" s="110"/>
      <c r="AU20" s="71"/>
      <c r="AV20" s="110"/>
      <c r="AW20" s="110"/>
    </row>
    <row r="21" spans="1:50" x14ac:dyDescent="0.3">
      <c r="A21" s="13"/>
      <c r="B21" s="13"/>
      <c r="C21" s="13"/>
      <c r="D21" s="13"/>
      <c r="E21" s="13"/>
      <c r="K21" s="13"/>
      <c r="V21" s="18">
        <v>1.6</v>
      </c>
      <c r="W21" s="18">
        <f t="shared" si="1"/>
        <v>6.9024999999999999</v>
      </c>
      <c r="X21" s="102">
        <f t="shared" si="2"/>
        <v>11.18205</v>
      </c>
      <c r="Y21" s="18">
        <f t="shared" si="0"/>
        <v>6.9024999999999999</v>
      </c>
      <c r="Z21" s="10"/>
      <c r="AA21" s="19"/>
      <c r="AB21" s="20"/>
      <c r="AC21" s="6"/>
      <c r="AD21" s="9"/>
      <c r="AM21" s="71"/>
      <c r="AN21" s="71"/>
      <c r="AO21" s="110"/>
      <c r="AP21" s="110"/>
      <c r="AQ21" s="110"/>
      <c r="AR21" s="110"/>
      <c r="AS21" s="106"/>
      <c r="AT21" s="110"/>
      <c r="AU21" s="71"/>
      <c r="AV21" s="110"/>
      <c r="AW21" s="110"/>
    </row>
    <row r="22" spans="1:50" x14ac:dyDescent="0.3">
      <c r="E22" s="112"/>
      <c r="F22" s="112"/>
      <c r="G22" s="121"/>
      <c r="H22" s="111"/>
      <c r="I22" s="111"/>
      <c r="J22" s="118"/>
      <c r="K22" s="118"/>
      <c r="V22" s="18">
        <v>1.7</v>
      </c>
      <c r="W22" s="18">
        <f t="shared" si="1"/>
        <v>6.7240830449826987</v>
      </c>
      <c r="X22" s="102">
        <f t="shared" si="2"/>
        <v>10.893014532871973</v>
      </c>
      <c r="Y22" s="18">
        <f t="shared" si="0"/>
        <v>6.7240830449826987</v>
      </c>
      <c r="Z22" s="10"/>
      <c r="AA22" s="6"/>
      <c r="AB22" s="20"/>
      <c r="AC22" s="6"/>
      <c r="AD22" s="11"/>
      <c r="AM22" s="71"/>
      <c r="AN22" s="71"/>
      <c r="AO22" s="106"/>
      <c r="AP22" s="110"/>
      <c r="AQ22" s="106"/>
      <c r="AR22" s="106"/>
      <c r="AS22" s="106"/>
      <c r="AT22" s="106"/>
      <c r="AU22" s="71"/>
      <c r="AV22" s="114"/>
      <c r="AW22" s="115"/>
    </row>
    <row r="23" spans="1:50" x14ac:dyDescent="0.3">
      <c r="E23" s="112"/>
      <c r="F23" s="112"/>
      <c r="G23" s="121"/>
      <c r="H23" s="111"/>
      <c r="I23" s="112"/>
      <c r="J23" s="117"/>
      <c r="K23" s="111"/>
      <c r="V23" s="18">
        <v>1.8</v>
      </c>
      <c r="W23" s="18">
        <f t="shared" si="1"/>
        <v>6.5745679012345679</v>
      </c>
      <c r="X23" s="102">
        <f t="shared" si="2"/>
        <v>10.6508</v>
      </c>
      <c r="Y23" s="18">
        <f t="shared" si="0"/>
        <v>6.5745679012345679</v>
      </c>
      <c r="Z23" s="10"/>
      <c r="AA23" s="19"/>
      <c r="AB23" s="20"/>
      <c r="AC23" s="6"/>
      <c r="AD23" s="11"/>
      <c r="AM23" s="71"/>
      <c r="AN23" s="71"/>
      <c r="AO23" s="110"/>
      <c r="AP23" s="110"/>
      <c r="AQ23" s="110"/>
      <c r="AR23" s="110"/>
      <c r="AS23" s="106"/>
      <c r="AT23" s="110"/>
      <c r="AU23" s="71"/>
      <c r="AV23" s="110"/>
      <c r="AW23" s="110"/>
    </row>
    <row r="24" spans="1:50" x14ac:dyDescent="0.3">
      <c r="A24" s="13"/>
      <c r="E24" s="112"/>
      <c r="F24" s="112"/>
      <c r="G24" s="121"/>
      <c r="H24" s="111"/>
      <c r="I24" s="112"/>
      <c r="J24" s="117"/>
      <c r="K24" s="93"/>
      <c r="V24" s="18">
        <v>1.9</v>
      </c>
      <c r="W24" s="18">
        <f t="shared" si="1"/>
        <v>6.4480332409972299</v>
      </c>
      <c r="X24" s="102">
        <f t="shared" si="2"/>
        <v>10.445813850415513</v>
      </c>
      <c r="Y24" s="18">
        <f t="shared" si="0"/>
        <v>6.4480332409972299</v>
      </c>
      <c r="Z24" s="10"/>
      <c r="AM24" s="71"/>
      <c r="AN24" s="71"/>
      <c r="AO24" s="107"/>
      <c r="AP24" s="109"/>
      <c r="AQ24" s="108"/>
      <c r="AR24" s="107"/>
      <c r="AS24" s="109"/>
      <c r="AT24" s="107"/>
      <c r="AU24" s="71"/>
      <c r="AV24" s="107"/>
      <c r="AW24" s="109"/>
    </row>
    <row r="25" spans="1:50" x14ac:dyDescent="0.3">
      <c r="J25" s="117"/>
      <c r="K25" s="111"/>
      <c r="V25" s="18">
        <v>2</v>
      </c>
      <c r="W25" s="18">
        <f t="shared" si="1"/>
        <v>6.34</v>
      </c>
      <c r="X25" s="102">
        <f t="shared" si="2"/>
        <v>10.270800000000001</v>
      </c>
      <c r="Y25" s="18">
        <f t="shared" si="0"/>
        <v>6.34</v>
      </c>
      <c r="Z25" s="10"/>
      <c r="AA25" s="98"/>
      <c r="AM25" s="71"/>
      <c r="AN25" s="71"/>
      <c r="AO25" s="107"/>
      <c r="AP25" s="109"/>
      <c r="AQ25" s="108"/>
      <c r="AR25" s="107"/>
      <c r="AS25" s="109"/>
      <c r="AT25" s="107"/>
      <c r="AU25" s="67"/>
      <c r="AV25" s="107"/>
      <c r="AW25" s="109"/>
    </row>
    <row r="26" spans="1:50" x14ac:dyDescent="0.3">
      <c r="A26" s="13"/>
      <c r="B26" s="16" t="s">
        <v>22</v>
      </c>
      <c r="C26" s="23">
        <v>105000000</v>
      </c>
      <c r="D26" s="13" t="s">
        <v>63</v>
      </c>
      <c r="E26" s="16" t="s">
        <v>66</v>
      </c>
      <c r="F26" s="25">
        <f>G17/G18</f>
        <v>1.8</v>
      </c>
      <c r="G26" s="13" t="s">
        <v>7</v>
      </c>
      <c r="J26" s="117"/>
      <c r="K26" s="111"/>
      <c r="V26" s="18">
        <v>2.1</v>
      </c>
      <c r="W26" s="18">
        <f t="shared" si="1"/>
        <v>6.2470294784580496</v>
      </c>
      <c r="X26" s="102">
        <f t="shared" si="2"/>
        <v>10.120187755102041</v>
      </c>
      <c r="Y26" s="18">
        <f t="shared" si="0"/>
        <v>6.2470294784580496</v>
      </c>
      <c r="Z26" s="10"/>
      <c r="AM26" s="71"/>
      <c r="AN26" s="71"/>
      <c r="AO26" s="107"/>
      <c r="AP26" s="109"/>
      <c r="AQ26" s="108"/>
      <c r="AR26" s="107"/>
      <c r="AS26" s="109"/>
      <c r="AT26" s="107"/>
      <c r="AU26" s="71"/>
      <c r="AV26" s="107"/>
      <c r="AW26" s="109"/>
    </row>
    <row r="27" spans="1:50" x14ac:dyDescent="0.3">
      <c r="A27" s="13"/>
      <c r="B27" s="1" t="s">
        <v>20</v>
      </c>
      <c r="C27" s="23">
        <v>0.3</v>
      </c>
      <c r="D27" s="13"/>
      <c r="E27" s="39"/>
      <c r="F27" s="100"/>
      <c r="J27" s="120"/>
      <c r="K27" s="111"/>
      <c r="V27" s="18">
        <v>2.2000000000000002</v>
      </c>
      <c r="W27" s="18">
        <f t="shared" si="1"/>
        <v>6.1664462809917353</v>
      </c>
      <c r="X27" s="102">
        <f t="shared" si="2"/>
        <v>9.9896429752066123</v>
      </c>
      <c r="Y27" s="18">
        <f t="shared" si="0"/>
        <v>6.1664462809917353</v>
      </c>
      <c r="Z27" s="10"/>
      <c r="AM27" s="71"/>
      <c r="AN27" s="71"/>
      <c r="AO27" s="107"/>
      <c r="AP27" s="109"/>
      <c r="AQ27" s="108"/>
      <c r="AR27" s="107"/>
      <c r="AS27" s="109"/>
      <c r="AT27" s="107"/>
      <c r="AU27" s="71"/>
      <c r="AV27" s="107"/>
      <c r="AW27" s="109"/>
    </row>
    <row r="28" spans="1:50" x14ac:dyDescent="0.3">
      <c r="A28" s="13"/>
      <c r="B28" s="112" t="s">
        <v>67</v>
      </c>
      <c r="C28" s="121">
        <v>7.0000000000000007E-2</v>
      </c>
      <c r="D28" s="118"/>
      <c r="E28" s="16"/>
      <c r="F28" s="101"/>
      <c r="J28" s="116"/>
      <c r="K28" s="111"/>
      <c r="V28" s="18">
        <v>2.2999999999999998</v>
      </c>
      <c r="W28" s="18">
        <f t="shared" si="1"/>
        <v>6.0961436672967864</v>
      </c>
      <c r="X28" s="102">
        <f t="shared" si="2"/>
        <v>9.8757527410207953</v>
      </c>
      <c r="Y28" s="18">
        <f t="shared" si="0"/>
        <v>6.0961436672967864</v>
      </c>
      <c r="Z28" s="10"/>
      <c r="AM28" s="71"/>
      <c r="AN28" s="71"/>
      <c r="AO28" s="107"/>
      <c r="AP28" s="109"/>
      <c r="AQ28" s="108"/>
      <c r="AR28" s="107"/>
      <c r="AS28" s="109"/>
      <c r="AT28" s="107"/>
      <c r="AU28" s="71"/>
      <c r="AV28" s="107"/>
    </row>
    <row r="29" spans="1:50" x14ac:dyDescent="0.3">
      <c r="A29" s="13"/>
      <c r="B29" s="112" t="s">
        <v>68</v>
      </c>
      <c r="C29" s="121">
        <v>3900000</v>
      </c>
      <c r="D29" s="111" t="str">
        <f>IF(C29="","","psi")</f>
        <v>psi</v>
      </c>
      <c r="E29" s="16"/>
      <c r="G29" s="13"/>
      <c r="H29" s="13"/>
      <c r="V29" s="18">
        <v>2.4</v>
      </c>
      <c r="W29" s="18">
        <f t="shared" si="1"/>
        <v>6.0344444444444445</v>
      </c>
      <c r="X29" s="102">
        <f t="shared" si="2"/>
        <v>9.7758000000000003</v>
      </c>
      <c r="Y29" s="18">
        <f t="shared" si="0"/>
        <v>6.0344444444444445</v>
      </c>
      <c r="Z29" s="10"/>
      <c r="AM29" s="71"/>
      <c r="AN29" s="71"/>
      <c r="AO29" s="107"/>
      <c r="AP29" s="109"/>
      <c r="AQ29" s="108"/>
      <c r="AR29" s="107"/>
      <c r="AS29" s="109"/>
      <c r="AT29" s="107"/>
      <c r="AU29" s="71"/>
      <c r="AV29" s="107"/>
      <c r="AW29" s="109"/>
    </row>
    <row r="30" spans="1:50" x14ac:dyDescent="0.3">
      <c r="B30" s="118"/>
      <c r="C30" s="111"/>
      <c r="D30" s="121"/>
      <c r="E30" s="111"/>
      <c r="F30" s="93"/>
      <c r="G30" s="112"/>
      <c r="H30" s="113"/>
      <c r="V30" s="18">
        <v>2.5</v>
      </c>
      <c r="W30" s="18">
        <f t="shared" si="1"/>
        <v>5.9799999999999995</v>
      </c>
      <c r="X30" s="102">
        <f t="shared" si="2"/>
        <v>9.6875999999999998</v>
      </c>
      <c r="Y30" s="18">
        <f t="shared" si="0"/>
        <v>5.9799999999999995</v>
      </c>
      <c r="Z30" s="10"/>
      <c r="AM30" s="71"/>
      <c r="AN30" s="71"/>
      <c r="AO30" s="107"/>
      <c r="AP30" s="109"/>
      <c r="AQ30" s="108"/>
      <c r="AR30" s="107"/>
      <c r="AS30" s="109"/>
      <c r="AT30" s="107"/>
      <c r="AU30" s="67"/>
      <c r="AV30" s="107"/>
      <c r="AW30" s="107"/>
      <c r="AX30" s="123"/>
    </row>
    <row r="31" spans="1:50" x14ac:dyDescent="0.3">
      <c r="A31" s="13"/>
      <c r="B31" s="112"/>
      <c r="C31" s="119"/>
      <c r="D31" s="71"/>
      <c r="E31" s="71"/>
      <c r="F31" s="93"/>
      <c r="G31" s="71"/>
      <c r="H31" s="71"/>
      <c r="K31" s="13"/>
      <c r="V31" s="18">
        <v>2.6</v>
      </c>
      <c r="W31" s="18">
        <f t="shared" si="1"/>
        <v>5.9317159763313612</v>
      </c>
      <c r="X31" s="102">
        <f t="shared" si="2"/>
        <v>9.609379881656805</v>
      </c>
      <c r="Y31" s="18">
        <f t="shared" si="0"/>
        <v>5.9317159763313612</v>
      </c>
      <c r="Z31" s="26"/>
      <c r="AA31" s="26"/>
      <c r="AB31" s="26"/>
      <c r="AC31" s="26"/>
      <c r="AM31" s="71"/>
      <c r="AN31" s="71"/>
      <c r="AO31" s="107"/>
      <c r="AP31" s="109"/>
      <c r="AQ31" s="108"/>
      <c r="AR31" s="107"/>
      <c r="AS31" s="109"/>
      <c r="AT31" s="107"/>
      <c r="AU31" s="67"/>
      <c r="AV31" s="107"/>
      <c r="AW31" s="107"/>
      <c r="AX31" s="107"/>
    </row>
    <row r="32" spans="1:50" x14ac:dyDescent="0.3">
      <c r="A32" s="13"/>
      <c r="B32" s="112"/>
      <c r="C32" s="118"/>
      <c r="D32" s="121"/>
      <c r="E32" s="111"/>
      <c r="F32" s="93"/>
      <c r="G32" s="93"/>
      <c r="H32" s="119"/>
      <c r="I32" s="13"/>
      <c r="J32" s="13"/>
      <c r="K32" s="13"/>
      <c r="V32" s="18">
        <v>2.7</v>
      </c>
      <c r="W32" s="18">
        <f t="shared" si="1"/>
        <v>5.8886968449931407</v>
      </c>
      <c r="X32" s="102">
        <f t="shared" si="2"/>
        <v>9.5396888888888878</v>
      </c>
      <c r="Y32" s="18">
        <f t="shared" si="0"/>
        <v>5.8886968449931407</v>
      </c>
      <c r="Z32" s="17"/>
      <c r="AA32" s="26"/>
      <c r="AB32" s="26"/>
      <c r="AC32" s="26"/>
      <c r="AM32" s="71"/>
      <c r="AN32" s="71"/>
      <c r="AO32" s="107"/>
      <c r="AP32" s="109"/>
      <c r="AQ32" s="108"/>
      <c r="AR32" s="107"/>
      <c r="AS32" s="109"/>
      <c r="AT32" s="107"/>
      <c r="AU32" s="71"/>
      <c r="AV32" s="107"/>
      <c r="AW32" s="107"/>
      <c r="AX32" s="123"/>
    </row>
    <row r="33" spans="1:50" x14ac:dyDescent="0.3">
      <c r="B33" s="112"/>
      <c r="C33" s="122"/>
      <c r="D33" s="111"/>
      <c r="E33" s="111"/>
      <c r="F33" s="93"/>
      <c r="G33" s="71"/>
      <c r="H33" s="71"/>
      <c r="V33" s="18">
        <v>2.8</v>
      </c>
      <c r="W33" s="18">
        <f t="shared" si="1"/>
        <v>5.8502040816326533</v>
      </c>
      <c r="X33" s="102">
        <f t="shared" si="2"/>
        <v>9.4773306122448986</v>
      </c>
      <c r="Y33" s="18">
        <f t="shared" si="0"/>
        <v>5.8502040816326533</v>
      </c>
      <c r="Z33" s="28"/>
      <c r="AB33" s="26"/>
      <c r="AC33" s="26"/>
      <c r="AM33" s="71"/>
      <c r="AN33" s="71"/>
      <c r="AO33" s="107"/>
      <c r="AP33" s="109"/>
      <c r="AQ33" s="108"/>
      <c r="AR33" s="107"/>
      <c r="AS33" s="109"/>
      <c r="AT33" s="107"/>
      <c r="AU33" s="71"/>
      <c r="AV33" s="107"/>
      <c r="AW33" s="107"/>
      <c r="AX33" s="123"/>
    </row>
    <row r="34" spans="1:50" x14ac:dyDescent="0.3">
      <c r="V34" s="18">
        <v>2.9</v>
      </c>
      <c r="W34" s="18">
        <f t="shared" si="1"/>
        <v>5.8156242568370988</v>
      </c>
      <c r="X34" s="102">
        <f t="shared" si="2"/>
        <v>9.4213112960760999</v>
      </c>
      <c r="Y34" s="18">
        <f t="shared" si="0"/>
        <v>5.8156242568370988</v>
      </c>
      <c r="Z34" s="28"/>
      <c r="AB34" s="26"/>
      <c r="AC34" s="26"/>
      <c r="AM34" s="71"/>
      <c r="AN34" s="71"/>
      <c r="AO34" s="107"/>
      <c r="AP34" s="109"/>
      <c r="AQ34" s="108"/>
      <c r="AR34" s="107"/>
      <c r="AS34" s="109"/>
      <c r="AT34" s="107"/>
      <c r="AU34" s="71"/>
      <c r="AV34" s="107"/>
      <c r="AW34" s="109"/>
    </row>
    <row r="35" spans="1:50" x14ac:dyDescent="0.3">
      <c r="V35" s="18">
        <v>3</v>
      </c>
      <c r="W35" s="18">
        <f t="shared" si="1"/>
        <v>5.7844444444444445</v>
      </c>
      <c r="X35" s="102">
        <f t="shared" si="2"/>
        <v>9.3708000000000009</v>
      </c>
      <c r="Y35" s="18">
        <f t="shared" si="0"/>
        <v>5.7844444444444445</v>
      </c>
      <c r="Z35" s="28"/>
      <c r="AB35" s="26"/>
      <c r="AC35" s="26"/>
      <c r="AM35" s="71"/>
      <c r="AN35" s="71"/>
      <c r="AO35" s="107"/>
      <c r="AP35" s="109"/>
      <c r="AQ35" s="108"/>
      <c r="AR35" s="107"/>
      <c r="AS35" s="109"/>
      <c r="AT35" s="107"/>
      <c r="AU35" s="71"/>
      <c r="AV35" s="107"/>
      <c r="AW35" s="109"/>
    </row>
    <row r="36" spans="1:50" x14ac:dyDescent="0.3">
      <c r="V36" s="18">
        <v>3.1</v>
      </c>
      <c r="W36" s="18">
        <f t="shared" si="1"/>
        <v>5.7562330905306966</v>
      </c>
      <c r="X36" s="102">
        <f t="shared" si="2"/>
        <v>9.32509760665973</v>
      </c>
      <c r="Y36" s="18">
        <f t="shared" si="0"/>
        <v>5.7562330905306966</v>
      </c>
      <c r="Z36" s="2"/>
      <c r="AD36" s="11"/>
      <c r="AM36" s="71"/>
      <c r="AN36" s="71"/>
      <c r="AO36" s="107"/>
      <c r="AP36" s="109"/>
      <c r="AQ36" s="108"/>
      <c r="AR36" s="107"/>
      <c r="AS36" s="109"/>
      <c r="AT36" s="107"/>
      <c r="AU36" s="71"/>
      <c r="AV36" s="107"/>
      <c r="AW36" s="109"/>
    </row>
    <row r="37" spans="1:50" x14ac:dyDescent="0.3">
      <c r="A37" s="13"/>
      <c r="F37" s="13"/>
      <c r="V37" s="18">
        <v>3.2</v>
      </c>
      <c r="W37" s="18">
        <f t="shared" si="1"/>
        <v>5.7306249999999999</v>
      </c>
      <c r="X37" s="102">
        <f t="shared" si="2"/>
        <v>9.2836125000000003</v>
      </c>
      <c r="Y37" s="18">
        <f t="shared" si="0"/>
        <v>5.7306249999999999</v>
      </c>
      <c r="AD37" s="9"/>
      <c r="AM37" s="71"/>
      <c r="AN37" s="71"/>
      <c r="AO37" s="107"/>
      <c r="AP37" s="109"/>
      <c r="AQ37" s="108"/>
      <c r="AR37" s="107"/>
      <c r="AS37" s="109"/>
      <c r="AT37" s="107"/>
      <c r="AU37" s="71"/>
      <c r="AV37" s="107"/>
      <c r="AW37" s="109"/>
    </row>
    <row r="38" spans="1:50" x14ac:dyDescent="0.3">
      <c r="A38" s="13"/>
      <c r="F38" s="13"/>
      <c r="G38" s="29"/>
      <c r="I38" s="13"/>
      <c r="J38" s="13"/>
      <c r="K38" s="13"/>
      <c r="V38" s="18">
        <v>3.3</v>
      </c>
      <c r="W38" s="18">
        <f t="shared" si="1"/>
        <v>5.7073094582185488</v>
      </c>
      <c r="X38" s="102">
        <f t="shared" si="2"/>
        <v>9.2458413223140496</v>
      </c>
      <c r="Y38" s="18">
        <f t="shared" si="0"/>
        <v>5.7073094582185488</v>
      </c>
      <c r="Z38" s="30"/>
      <c r="AA38" s="30" t="s">
        <v>5</v>
      </c>
      <c r="AB38" s="30" t="s">
        <v>6</v>
      </c>
      <c r="AC38" s="22"/>
      <c r="AD38" s="9"/>
      <c r="AM38" s="71"/>
      <c r="AN38" s="71"/>
      <c r="AO38" s="107"/>
      <c r="AP38" s="109"/>
      <c r="AQ38" s="108"/>
      <c r="AR38" s="107"/>
      <c r="AS38" s="109"/>
      <c r="AT38" s="107"/>
      <c r="AU38" s="71"/>
      <c r="AV38" s="107"/>
      <c r="AW38" s="109"/>
    </row>
    <row r="39" spans="1:50" x14ac:dyDescent="0.3">
      <c r="A39" s="13"/>
      <c r="G39" s="13"/>
      <c r="I39" s="13"/>
      <c r="J39" s="13"/>
      <c r="K39" s="13"/>
      <c r="V39" s="18">
        <v>3.4</v>
      </c>
      <c r="W39" s="18">
        <f t="shared" si="1"/>
        <v>5.6860207612456746</v>
      </c>
      <c r="X39" s="102">
        <f t="shared" si="2"/>
        <v>9.2113536332179926</v>
      </c>
      <c r="Y39" s="18">
        <f t="shared" si="0"/>
        <v>5.6860207612456746</v>
      </c>
      <c r="Z39" s="30" t="s">
        <v>8</v>
      </c>
      <c r="AA39" s="30">
        <v>0</v>
      </c>
      <c r="AB39" s="31">
        <f>C50</f>
        <v>6.5745679012345679</v>
      </c>
      <c r="AC39" s="22"/>
      <c r="AD39" s="32"/>
      <c r="AM39" s="71"/>
      <c r="AN39" s="71"/>
      <c r="AO39" s="107"/>
      <c r="AP39" s="109"/>
      <c r="AQ39" s="108"/>
      <c r="AR39" s="107"/>
      <c r="AS39" s="109"/>
      <c r="AT39" s="107"/>
      <c r="AU39" s="71"/>
      <c r="AV39" s="107"/>
      <c r="AW39" s="109"/>
    </row>
    <row r="40" spans="1:50" x14ac:dyDescent="0.3">
      <c r="A40" s="13"/>
      <c r="H40" s="29"/>
      <c r="I40" s="29"/>
      <c r="J40" s="29"/>
      <c r="K40" s="13"/>
      <c r="V40" s="18">
        <v>3.5</v>
      </c>
      <c r="W40" s="18">
        <f t="shared" si="1"/>
        <v>5.6665306122448982</v>
      </c>
      <c r="X40" s="102">
        <f t="shared" si="2"/>
        <v>9.179779591836736</v>
      </c>
      <c r="Y40" s="18">
        <f t="shared" si="0"/>
        <v>5.6665306122448982</v>
      </c>
      <c r="Z40" s="30"/>
      <c r="AA40" s="31">
        <f>F26</f>
        <v>1.8</v>
      </c>
      <c r="AB40" s="31">
        <f>C50</f>
        <v>6.5745679012345679</v>
      </c>
      <c r="AC40" s="22"/>
      <c r="AD40" s="11"/>
      <c r="AM40" s="71"/>
      <c r="AN40" s="71"/>
      <c r="AO40" s="107"/>
      <c r="AP40" s="109"/>
      <c r="AQ40" s="108"/>
      <c r="AR40" s="107"/>
      <c r="AS40" s="109"/>
      <c r="AT40" s="107"/>
      <c r="AU40" s="71"/>
      <c r="AV40" s="107"/>
      <c r="AW40" s="109"/>
    </row>
    <row r="41" spans="1:50" x14ac:dyDescent="0.3">
      <c r="A41" s="13"/>
      <c r="V41" s="18">
        <v>3.6</v>
      </c>
      <c r="W41" s="18">
        <f t="shared" si="1"/>
        <v>5.6486419753086414</v>
      </c>
      <c r="X41" s="102">
        <f t="shared" si="2"/>
        <v>9.1508000000000003</v>
      </c>
      <c r="Y41" s="18">
        <f t="shared" si="0"/>
        <v>5.6486419753086414</v>
      </c>
      <c r="Z41" s="30" t="s">
        <v>9</v>
      </c>
      <c r="AA41" s="31">
        <f>F26</f>
        <v>1.8</v>
      </c>
      <c r="AB41" s="30">
        <v>5</v>
      </c>
      <c r="AC41" s="22"/>
      <c r="AD41" s="11"/>
      <c r="AM41" s="71"/>
      <c r="AN41" s="71"/>
      <c r="AO41" s="107"/>
      <c r="AP41" s="109"/>
      <c r="AQ41" s="108"/>
      <c r="AR41" s="107"/>
      <c r="AS41" s="109"/>
      <c r="AT41" s="107"/>
      <c r="AU41" s="71"/>
      <c r="AV41" s="107"/>
      <c r="AW41" s="109"/>
    </row>
    <row r="42" spans="1:50" x14ac:dyDescent="0.3">
      <c r="A42" s="13"/>
      <c r="B42" s="13"/>
      <c r="C42" s="13"/>
      <c r="D42" s="13"/>
      <c r="E42" s="13"/>
      <c r="F42" s="13"/>
      <c r="G42" s="13"/>
      <c r="V42" s="18">
        <v>3.7</v>
      </c>
      <c r="W42" s="18">
        <f t="shared" si="1"/>
        <v>5.6321840759678592</v>
      </c>
      <c r="X42" s="102">
        <f t="shared" si="2"/>
        <v>9.1241382030679326</v>
      </c>
      <c r="Y42" s="18">
        <f t="shared" si="0"/>
        <v>5.6321840759678592</v>
      </c>
      <c r="AA42" s="31">
        <f>F26</f>
        <v>1.8</v>
      </c>
      <c r="AB42" s="31">
        <f>C50</f>
        <v>6.5745679012345679</v>
      </c>
      <c r="AC42" s="22"/>
      <c r="AD42" s="9"/>
      <c r="AM42" s="71"/>
      <c r="AN42" s="71"/>
      <c r="AO42" s="107"/>
      <c r="AP42" s="109"/>
      <c r="AQ42" s="108"/>
      <c r="AR42" s="107"/>
      <c r="AS42" s="109"/>
      <c r="AT42" s="107"/>
      <c r="AU42" s="71"/>
      <c r="AV42" s="107"/>
      <c r="AW42" s="109"/>
    </row>
    <row r="43" spans="1:50" x14ac:dyDescent="0.3">
      <c r="A43" s="13"/>
      <c r="B43" s="13"/>
      <c r="C43" s="13"/>
      <c r="D43" s="13"/>
      <c r="E43" s="13"/>
      <c r="F43" s="13"/>
      <c r="G43" s="13"/>
      <c r="V43" s="18">
        <v>3.8</v>
      </c>
      <c r="W43" s="18">
        <f t="shared" si="1"/>
        <v>5.6170083102493074</v>
      </c>
      <c r="X43" s="102">
        <f t="shared" si="2"/>
        <v>9.099553462603879</v>
      </c>
      <c r="Y43" s="18">
        <f t="shared" si="0"/>
        <v>5.6170083102493074</v>
      </c>
      <c r="Z43" s="10"/>
      <c r="AA43" s="22"/>
      <c r="AB43" s="22"/>
      <c r="AC43" s="22"/>
      <c r="AD43" s="9"/>
      <c r="AM43" s="71"/>
      <c r="AN43" s="86"/>
      <c r="AO43" s="107"/>
      <c r="AP43" s="109"/>
      <c r="AQ43" s="108"/>
      <c r="AR43" s="107"/>
      <c r="AS43" s="109"/>
      <c r="AT43" s="107"/>
      <c r="AU43" s="86"/>
      <c r="AV43" s="107"/>
      <c r="AW43" s="109"/>
    </row>
    <row r="44" spans="1:50" x14ac:dyDescent="0.3">
      <c r="A44" s="13"/>
      <c r="B44" s="13"/>
      <c r="C44" s="13"/>
      <c r="D44" s="13"/>
      <c r="E44" s="13"/>
      <c r="F44" s="13"/>
      <c r="G44" s="13"/>
      <c r="V44" s="18">
        <v>3.9</v>
      </c>
      <c r="W44" s="18">
        <f t="shared" si="1"/>
        <v>5.6029848783694938</v>
      </c>
      <c r="X44" s="102">
        <f t="shared" si="2"/>
        <v>9.0768355029585805</v>
      </c>
      <c r="Y44" s="18">
        <f t="shared" si="0"/>
        <v>5.6029848783694938</v>
      </c>
      <c r="Z44" s="10"/>
      <c r="AA44" s="22"/>
      <c r="AB44" s="6"/>
      <c r="AC44" s="22"/>
      <c r="AD44" s="9"/>
      <c r="AM44" s="71"/>
      <c r="AN44" s="86"/>
      <c r="AO44" s="107"/>
      <c r="AP44" s="109"/>
      <c r="AQ44" s="108"/>
      <c r="AR44" s="107"/>
      <c r="AS44" s="109"/>
      <c r="AT44" s="107"/>
      <c r="AU44" s="86"/>
      <c r="AV44" s="107"/>
      <c r="AW44" s="109"/>
    </row>
    <row r="45" spans="1:50" x14ac:dyDescent="0.3">
      <c r="A45" s="13"/>
      <c r="B45" s="13"/>
      <c r="C45" s="13"/>
      <c r="D45" s="13"/>
      <c r="E45" s="13"/>
      <c r="F45" s="13"/>
      <c r="G45" s="13"/>
      <c r="V45" s="18">
        <v>4</v>
      </c>
      <c r="W45" s="18">
        <f t="shared" si="1"/>
        <v>5.59</v>
      </c>
      <c r="X45" s="102">
        <f t="shared" si="2"/>
        <v>9.0557999999999996</v>
      </c>
      <c r="Y45" s="18">
        <f t="shared" si="0"/>
        <v>5.59</v>
      </c>
      <c r="Z45" s="33"/>
      <c r="AA45" s="22"/>
      <c r="AB45" s="6"/>
      <c r="AC45" s="22"/>
      <c r="AD45" s="9"/>
      <c r="AM45" s="71"/>
      <c r="AN45" s="86"/>
      <c r="AO45" s="107"/>
      <c r="AP45" s="109"/>
      <c r="AQ45" s="108"/>
      <c r="AR45" s="107"/>
      <c r="AS45" s="109"/>
      <c r="AT45" s="107"/>
      <c r="AU45" s="86"/>
      <c r="AV45" s="107"/>
      <c r="AW45" s="109"/>
    </row>
    <row r="46" spans="1:50" x14ac:dyDescent="0.3">
      <c r="A46" s="13"/>
      <c r="B46" s="13"/>
      <c r="C46" s="13"/>
      <c r="D46" s="13"/>
      <c r="E46" s="13"/>
      <c r="F46" s="13"/>
      <c r="G46" s="13"/>
      <c r="V46" s="18">
        <v>4.0999999999999996</v>
      </c>
      <c r="W46" s="18">
        <f t="shared" si="1"/>
        <v>5.5779535990481852</v>
      </c>
      <c r="X46" s="102">
        <f t="shared" si="2"/>
        <v>9.0362848304580599</v>
      </c>
      <c r="Y46" s="18">
        <f t="shared" si="0"/>
        <v>5.5779535990481852</v>
      </c>
      <c r="Z46" s="22"/>
      <c r="AA46" s="22"/>
      <c r="AB46" s="6"/>
      <c r="AC46" s="22"/>
      <c r="AD46" s="9"/>
      <c r="AM46" s="71"/>
      <c r="AN46" s="86"/>
      <c r="AO46" s="107"/>
      <c r="AP46" s="109"/>
      <c r="AQ46" s="108"/>
      <c r="AR46" s="107"/>
      <c r="AS46" s="109"/>
      <c r="AT46" s="107"/>
      <c r="AU46" s="86"/>
      <c r="AV46" s="107"/>
      <c r="AW46" s="109"/>
    </row>
    <row r="47" spans="1:50" x14ac:dyDescent="0.3">
      <c r="A47" s="13"/>
      <c r="B47" s="13"/>
      <c r="C47" s="13"/>
      <c r="D47" s="13"/>
      <c r="E47" s="13"/>
      <c r="F47" s="13"/>
      <c r="G47" s="13"/>
      <c r="H47" s="13"/>
      <c r="I47" s="13"/>
      <c r="J47" s="13"/>
      <c r="K47" s="13"/>
      <c r="V47" s="18">
        <v>4.2</v>
      </c>
      <c r="W47" s="18">
        <f t="shared" si="1"/>
        <v>5.5667573696145123</v>
      </c>
      <c r="X47" s="102">
        <f t="shared" si="2"/>
        <v>9.0181469387755104</v>
      </c>
      <c r="Y47" s="18">
        <f t="shared" si="0"/>
        <v>5.5667573696145123</v>
      </c>
      <c r="Z47" s="6"/>
      <c r="AA47" s="22"/>
      <c r="AB47" s="33"/>
      <c r="AC47" s="22"/>
      <c r="AD47" s="11"/>
      <c r="AM47" s="71"/>
      <c r="AN47" s="86"/>
      <c r="AO47" s="107"/>
      <c r="AP47" s="109"/>
      <c r="AQ47" s="108"/>
      <c r="AR47" s="107"/>
      <c r="AS47" s="109"/>
      <c r="AT47" s="107"/>
      <c r="AU47" s="86"/>
      <c r="AV47" s="107"/>
      <c r="AW47" s="109"/>
    </row>
    <row r="48" spans="1:50" x14ac:dyDescent="0.3">
      <c r="A48" s="13"/>
      <c r="B48" s="13"/>
      <c r="C48" s="13"/>
      <c r="D48" s="13"/>
      <c r="E48" s="13"/>
      <c r="F48" s="13"/>
      <c r="G48" s="13"/>
      <c r="H48" s="13"/>
      <c r="I48" s="13"/>
      <c r="J48" s="13"/>
      <c r="K48" s="13"/>
      <c r="V48" s="18">
        <v>4.3</v>
      </c>
      <c r="W48" s="18">
        <f t="shared" si="1"/>
        <v>5.5563331530557054</v>
      </c>
      <c r="X48" s="102">
        <f t="shared" si="2"/>
        <v>9.0012597079502434</v>
      </c>
      <c r="Y48" s="18">
        <f t="shared" si="0"/>
        <v>5.5563331530557054</v>
      </c>
      <c r="Z48" s="6"/>
      <c r="AA48" s="22"/>
      <c r="AB48" s="22"/>
      <c r="AC48" s="22"/>
      <c r="AD48" s="11"/>
      <c r="AM48" s="71"/>
      <c r="AN48" s="86"/>
      <c r="AO48" s="107"/>
      <c r="AP48" s="109"/>
      <c r="AQ48" s="108"/>
      <c r="AR48" s="107"/>
      <c r="AS48" s="109"/>
      <c r="AT48" s="107"/>
      <c r="AU48" s="86"/>
      <c r="AV48" s="107"/>
      <c r="AW48" s="109"/>
    </row>
    <row r="49" spans="1:49" x14ac:dyDescent="0.3">
      <c r="V49" s="18">
        <v>4.4000000000000004</v>
      </c>
      <c r="W49" s="18">
        <f t="shared" si="1"/>
        <v>5.5466115702479337</v>
      </c>
      <c r="X49" s="102">
        <f t="shared" si="2"/>
        <v>8.9855107438016528</v>
      </c>
      <c r="Y49" s="18">
        <f t="shared" si="0"/>
        <v>5.5466115702479337</v>
      </c>
      <c r="Z49" s="22"/>
      <c r="AA49" s="22"/>
      <c r="AB49" s="20"/>
      <c r="AC49" s="22"/>
      <c r="AD49" s="34"/>
      <c r="AM49" s="71"/>
      <c r="AN49" s="86"/>
      <c r="AO49" s="107"/>
      <c r="AP49" s="109"/>
      <c r="AQ49" s="108"/>
      <c r="AR49" s="107"/>
      <c r="AS49" s="109"/>
      <c r="AT49" s="107"/>
      <c r="AU49" s="86"/>
      <c r="AV49" s="107"/>
      <c r="AW49" s="109"/>
    </row>
    <row r="50" spans="1:49" x14ac:dyDescent="0.3">
      <c r="B50" s="16" t="s">
        <v>65</v>
      </c>
      <c r="C50" s="25">
        <f>5.34+4/F26^2</f>
        <v>6.5745679012345679</v>
      </c>
      <c r="E50" s="13"/>
      <c r="V50" s="18">
        <v>4.5</v>
      </c>
      <c r="W50" s="18">
        <f t="shared" si="1"/>
        <v>5.5375308641975307</v>
      </c>
      <c r="X50" s="102">
        <f t="shared" si="2"/>
        <v>8.9708000000000006</v>
      </c>
      <c r="Y50" s="18">
        <f t="shared" si="0"/>
        <v>5.5375308641975307</v>
      </c>
      <c r="Z50" s="7"/>
      <c r="AA50" s="22"/>
      <c r="AB50" s="6"/>
      <c r="AC50" s="22"/>
      <c r="AD50" s="9"/>
      <c r="AM50" s="71"/>
      <c r="AN50" s="86"/>
      <c r="AO50" s="107"/>
      <c r="AP50" s="109"/>
      <c r="AQ50" s="108"/>
      <c r="AR50" s="107"/>
      <c r="AS50" s="109"/>
      <c r="AT50" s="107"/>
      <c r="AU50" s="86"/>
      <c r="AV50" s="86"/>
      <c r="AW50" s="86"/>
    </row>
    <row r="51" spans="1:49" ht="15" x14ac:dyDescent="0.35">
      <c r="B51" s="16" t="s">
        <v>69</v>
      </c>
      <c r="C51" s="99" t="str">
        <f ca="1">[1]!xlv(C53)</f>
        <v>k × (π²) × E × ((t / b)²) / (12 × (1 - νₑ²))</v>
      </c>
      <c r="V51" s="18">
        <v>4.5999999999999996</v>
      </c>
      <c r="W51" s="18">
        <f t="shared" si="1"/>
        <v>5.5290359168241965</v>
      </c>
      <c r="X51" s="102">
        <f t="shared" si="2"/>
        <v>8.9570381852551986</v>
      </c>
      <c r="Y51" s="18">
        <f t="shared" si="0"/>
        <v>5.5290359168241965</v>
      </c>
      <c r="Z51" s="28"/>
      <c r="AA51" s="28"/>
      <c r="AB51" s="17"/>
      <c r="AC51" s="17"/>
      <c r="AD51" s="9"/>
      <c r="AM51" s="71"/>
      <c r="AN51" s="86"/>
      <c r="AO51" s="107"/>
      <c r="AP51" s="109"/>
      <c r="AQ51" s="108"/>
      <c r="AR51" s="107"/>
      <c r="AS51" s="109"/>
      <c r="AT51" s="107"/>
      <c r="AU51" s="86"/>
      <c r="AV51" s="86"/>
      <c r="AW51" s="86"/>
    </row>
    <row r="52" spans="1:49" x14ac:dyDescent="0.3">
      <c r="A52" s="13"/>
      <c r="B52" s="39" t="s">
        <v>11</v>
      </c>
      <c r="C52" s="99" t="str">
        <f>[1]!xln(C53)</f>
        <v>6.57 × (π²) × (1.05E+08) × ((0.08 / 10)²) / (12 × (1 - 0.3²))</v>
      </c>
      <c r="D52" s="99"/>
      <c r="E52" s="13"/>
      <c r="I52" s="13"/>
      <c r="J52" s="13"/>
      <c r="K52" s="13"/>
      <c r="V52" s="18">
        <v>4.7</v>
      </c>
      <c r="W52" s="18">
        <f t="shared" si="1"/>
        <v>5.521077410593028</v>
      </c>
      <c r="X52" s="102">
        <f t="shared" si="2"/>
        <v>8.9441454051607057</v>
      </c>
      <c r="Y52" s="18">
        <f t="shared" si="0"/>
        <v>5.521077410593028</v>
      </c>
      <c r="AM52" s="71"/>
      <c r="AN52" s="86"/>
      <c r="AO52" s="93"/>
      <c r="AP52" s="72"/>
      <c r="AQ52" s="86"/>
      <c r="AR52" s="86"/>
      <c r="AS52" s="86"/>
      <c r="AT52" s="86"/>
      <c r="AU52" s="86"/>
      <c r="AV52" s="86"/>
      <c r="AW52" s="86"/>
    </row>
    <row r="53" spans="1:49" ht="15" x14ac:dyDescent="0.35">
      <c r="B53" s="16" t="s">
        <v>69</v>
      </c>
      <c r="C53" s="104">
        <f xml:space="preserve"> C50*(PI()^2)*C26*((G19/G18)^2)/(12*(1-C27^2))</f>
        <v>39931.313411252624</v>
      </c>
      <c r="D53" s="13" t="s">
        <v>63</v>
      </c>
      <c r="E53" s="13"/>
      <c r="F53" s="13"/>
      <c r="G53" s="13"/>
      <c r="V53" s="18">
        <v>4.8</v>
      </c>
      <c r="W53" s="18">
        <f t="shared" si="1"/>
        <v>5.5136111111111106</v>
      </c>
      <c r="X53" s="102">
        <f t="shared" si="2"/>
        <v>8.9320500000000003</v>
      </c>
      <c r="Y53" s="18">
        <f t="shared" si="0"/>
        <v>5.5136111111111106</v>
      </c>
    </row>
    <row r="54" spans="1:49" x14ac:dyDescent="0.3">
      <c r="A54" s="13"/>
      <c r="J54" s="39" t="str">
        <f>"M.S. = "&amp;[1]!xln(K54)&amp;" ="</f>
        <v>M.S. = 39931 / 25000 - 1 =</v>
      </c>
      <c r="K54" s="27">
        <f>C53/G20-1</f>
        <v>0.5972525364501049</v>
      </c>
      <c r="V54" s="18">
        <v>4.9000000000000004</v>
      </c>
      <c r="W54" s="18">
        <f t="shared" si="1"/>
        <v>5.5065972511453563</v>
      </c>
      <c r="X54" s="102">
        <f t="shared" si="2"/>
        <v>8.9206875468554774</v>
      </c>
      <c r="Y54" s="18">
        <f t="shared" si="0"/>
        <v>5.5065972511453563</v>
      </c>
    </row>
    <row r="55" spans="1:49" x14ac:dyDescent="0.3">
      <c r="B55" s="3" t="s">
        <v>81</v>
      </c>
      <c r="I55" s="99"/>
      <c r="J55" s="99"/>
      <c r="K55" s="99"/>
      <c r="V55" s="18">
        <v>5</v>
      </c>
      <c r="W55" s="18">
        <f t="shared" si="1"/>
        <v>5.5</v>
      </c>
      <c r="X55" s="102">
        <f t="shared" si="2"/>
        <v>8.91</v>
      </c>
      <c r="Y55" s="18">
        <f t="shared" si="0"/>
        <v>5.5</v>
      </c>
    </row>
    <row r="56" spans="1:49" x14ac:dyDescent="0.3">
      <c r="B56" s="133" t="s">
        <v>82</v>
      </c>
      <c r="C56" s="133"/>
      <c r="K56" s="99"/>
      <c r="V56" s="18">
        <v>5.0999999999999996</v>
      </c>
      <c r="W56" s="18">
        <f t="shared" si="1"/>
        <v>5.4937870049980777</v>
      </c>
      <c r="X56" s="102">
        <f t="shared" si="2"/>
        <v>8.8999349480968863</v>
      </c>
      <c r="Y56" s="18">
        <f t="shared" si="0"/>
        <v>5.4937870049980777</v>
      </c>
    </row>
    <row r="57" spans="1:49" x14ac:dyDescent="0.3">
      <c r="A57" s="13"/>
      <c r="F57" s="13"/>
      <c r="I57" s="99"/>
      <c r="J57" s="99"/>
      <c r="K57" s="99"/>
      <c r="V57" s="30">
        <v>9</v>
      </c>
      <c r="W57" s="18">
        <f t="shared" si="1"/>
        <v>5.3893827160493828</v>
      </c>
      <c r="X57" s="103">
        <f t="shared" si="2"/>
        <v>8.7308000000000003</v>
      </c>
      <c r="Y57" s="103">
        <f t="shared" si="0"/>
        <v>5.3893827160493828</v>
      </c>
    </row>
    <row r="58" spans="1:49" s="6" customFormat="1" x14ac:dyDescent="0.3">
      <c r="A58" s="35"/>
      <c r="B58" s="5"/>
      <c r="C58" s="65"/>
      <c r="D58" s="36"/>
      <c r="E58" s="36"/>
      <c r="F58" s="66" t="s">
        <v>48</v>
      </c>
      <c r="G58" s="65"/>
      <c r="H58" s="36"/>
      <c r="I58" s="36"/>
      <c r="J58" s="36"/>
      <c r="K58" s="35"/>
      <c r="M58" s="14"/>
      <c r="N58" s="14"/>
      <c r="O58" s="14"/>
      <c r="P58" s="53"/>
      <c r="Q58" s="14"/>
      <c r="R58" s="14"/>
      <c r="S58" s="14"/>
      <c r="T58" s="14"/>
    </row>
    <row r="59" spans="1:49" s="6" customFormat="1" x14ac:dyDescent="0.3">
      <c r="A59" s="35"/>
      <c r="B59" s="36"/>
      <c r="C59" s="36"/>
      <c r="D59" s="36"/>
      <c r="E59" s="36"/>
      <c r="F59" s="97" t="s">
        <v>71</v>
      </c>
      <c r="G59" s="36"/>
      <c r="H59" s="36"/>
      <c r="I59" s="36"/>
      <c r="J59" s="36"/>
      <c r="K59" s="35"/>
      <c r="M59" s="14"/>
      <c r="N59" s="14"/>
      <c r="O59" s="14"/>
      <c r="P59" s="53"/>
      <c r="Q59" s="14"/>
      <c r="R59" s="14"/>
      <c r="S59" s="14"/>
      <c r="T59" s="14"/>
    </row>
  </sheetData>
  <mergeCells count="4">
    <mergeCell ref="B15:C15"/>
    <mergeCell ref="B16:C16"/>
    <mergeCell ref="B14:K14"/>
    <mergeCell ref="B56:C56"/>
  </mergeCells>
  <phoneticPr fontId="2" type="noConversion"/>
  <hyperlinks>
    <hyperlink ref="F59" r:id="rId1"/>
    <hyperlink ref="B15" r:id="rId2"/>
    <hyperlink ref="B16" r:id="rId3"/>
    <hyperlink ref="B56:C56" r:id="rId4" display="AA-SM-007-002"/>
    <hyperlink ref="B14:K14" r:id="rId5"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6"/>
  <headerFooter alignWithMargins="0"/>
  <drawing r:id="rId7"/>
  <legacyDrawing r:id="rId8"/>
  <oleObjects>
    <mc:AlternateContent xmlns:mc="http://schemas.openxmlformats.org/markup-compatibility/2006">
      <mc:Choice Requires="x14">
        <oleObject progId="Equation.3" shapeId="152928" r:id="rId9">
          <objectPr defaultSize="0" autoPict="0" r:id="rId10">
            <anchor moveWithCells="1">
              <from>
                <xdr:col>5</xdr:col>
                <xdr:colOff>76200</xdr:colOff>
                <xdr:row>59</xdr:row>
                <xdr:rowOff>0</xdr:rowOff>
              </from>
              <to>
                <xdr:col>5</xdr:col>
                <xdr:colOff>99060</xdr:colOff>
                <xdr:row>59</xdr:row>
                <xdr:rowOff>0</xdr:rowOff>
              </to>
            </anchor>
          </objectPr>
        </oleObject>
      </mc:Choice>
      <mc:Fallback>
        <oleObject progId="Equation.3" shapeId="152928" r:id="rId9"/>
      </mc:Fallback>
    </mc:AlternateContent>
    <mc:AlternateContent xmlns:mc="http://schemas.openxmlformats.org/markup-compatibility/2006">
      <mc:Choice Requires="x14">
        <oleObject progId="Equation.3" shapeId="152929" r:id="rId11">
          <objectPr defaultSize="0" r:id="rId10">
            <anchor moveWithCells="1">
              <from>
                <xdr:col>5</xdr:col>
                <xdr:colOff>76200</xdr:colOff>
                <xdr:row>31</xdr:row>
                <xdr:rowOff>152400</xdr:rowOff>
              </from>
              <to>
                <xdr:col>5</xdr:col>
                <xdr:colOff>99060</xdr:colOff>
                <xdr:row>31</xdr:row>
                <xdr:rowOff>152400</xdr:rowOff>
              </to>
            </anchor>
          </objectPr>
        </oleObject>
      </mc:Choice>
      <mc:Fallback>
        <oleObject progId="Equation.3" shapeId="152929" r:id="rId1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Flat Plates</vt:lpstr>
      <vt:lpstr>'Flat Plates'!Print_Area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2016-08-31T11:06:49Z</dcterms:modified>
  <cp:category>Engineering Spreadsheets; Analysis; AA-SM</cp:category>
  <cp:contentStatus>Released</cp:contentStatus>
</cp:coreProperties>
</file>