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912" yWindow="288" windowWidth="12240" windowHeight="12300" firstSheet="1" activeTab="2"/>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8" i="7" l="1"/>
  <c r="C26" i="7"/>
  <c r="C27" i="7"/>
  <c r="C25" i="7"/>
  <c r="B12" i="7" l="1"/>
  <c r="F11" i="7"/>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V20" i="7" l="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0" i="7"/>
  <c r="X20" i="7" s="1"/>
  <c r="X17" i="7" l="1"/>
  <c r="X23" i="7"/>
  <c r="X33" i="7"/>
  <c r="X29" i="7"/>
  <c r="X27"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<sst xmlns="http://schemas.openxmlformats.org/spreadsheetml/2006/main" count="97" uniqueCount="69">
  <si>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</si>
  <si>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</si>
  <si>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</si>
  <si>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</si>
  <si>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</si>
  <si>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</si>
  <si>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</si>
  <si>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</si>
  <si>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</si>
  <si>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</si>
  <si>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</si>
  <si>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</si>
  <si>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</si>
  <si>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</si>
  <si>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</si>
  <si>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</si>
  <si>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</si>
  <si>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</si>
  <si>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</si>
  <si>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</si>
  <si>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</si>
  <si>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</si>
  <si>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</si>
  <si>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</si>
  <si>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</si>
  <si>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</si>
  <si>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</si>
  <si>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</si>
  <si>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</si>
  <si>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</si>
  <si>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</si>
  <si>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</si>
  <si>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</si>
  <si>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</si>
  <si>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</si>
  <si>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</si>
  <si>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</si>
  <si>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</si>
  <si>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</si>
  <si>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</si>
  <si>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</si>
  <si>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</si>
  <si>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</si>
  <si>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</si>
  <si>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</si>
  <si>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</si>
  <si>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</si>
  <si>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</si>
  <si>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</si>
  <si>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</si>
  <si>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</si>
  <si>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COMBINED SHEAR AND TENSION ON FASTENER SHANK</t>
  </si>
  <si>
    <t>(NASA-TM-2012-217454, 2012)</t>
  </si>
  <si>
    <r>
      <t>P</t>
    </r>
    <r>
      <rPr>
        <vertAlign val="subscript"/>
        <sz val="10"/>
        <rFont val="Calibri"/>
        <family val="2"/>
        <scheme val="minor"/>
      </rPr>
      <t>s</t>
    </r>
    <r>
      <rPr>
        <sz val="10"/>
        <rFont val="Calibri"/>
        <family val="2"/>
        <scheme val="minor"/>
      </rPr>
      <t xml:space="preserve"> =</t>
    </r>
  </si>
  <si>
    <r>
      <t>P</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</si>
  <si>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sALL</t>
    </r>
    <r>
      <rPr>
        <sz val="10"/>
        <rFont val="Calibri"/>
        <family val="2"/>
        <scheme val="minor"/>
      </rPr>
      <t xml:space="preserve"> =</t>
    </r>
  </si>
  <si>
    <r>
      <t>P</t>
    </r>
    <r>
      <rPr>
        <vertAlign val="subscript"/>
        <sz val="10"/>
        <rFont val="Calibri"/>
        <family val="2"/>
        <scheme val="minor"/>
      </rPr>
      <t>tALL</t>
    </r>
    <r>
      <rPr>
        <sz val="10"/>
        <rFont val="Calibri"/>
        <family val="2"/>
        <scheme val="minor"/>
      </rPr>
      <t xml:space="preserve"> =</t>
    </r>
  </si>
  <si>
    <r>
      <t>R</t>
    </r>
    <r>
      <rPr>
        <vertAlign val="subscript"/>
        <sz val="10"/>
        <rFont val="Calibri"/>
        <family val="2"/>
        <scheme val="minor"/>
      </rPr>
      <t>s_body</t>
    </r>
    <r>
      <rPr>
        <sz val="10"/>
        <rFont val="Calibri"/>
        <family val="2"/>
        <scheme val="minor"/>
      </rPr>
      <t xml:space="preserve"> =</t>
    </r>
  </si>
  <si>
    <r>
      <t>R</t>
    </r>
    <r>
      <rPr>
        <vertAlign val="subscript"/>
        <sz val="10"/>
        <rFont val="Calibri"/>
        <family val="2"/>
        <scheme val="minor"/>
      </rPr>
      <t>t_thread</t>
    </r>
    <r>
      <rPr>
        <sz val="10"/>
        <rFont val="Calibri"/>
        <family val="2"/>
        <scheme val="minor"/>
      </rPr>
      <t xml:space="preserve"> =</t>
    </r>
  </si>
  <si>
    <t>Applied Load</t>
  </si>
  <si>
    <t>Allowable Loads</t>
  </si>
  <si>
    <t>Including 1.15 Fitting Factor</t>
  </si>
  <si>
    <t>AA-SM-005-001</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</si>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</sst>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7"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5">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3" fillId="0" borderId="0" xfId="3" applyFont="1" applyBorder="1" applyAlignment="1">
      <alignment horizontal="left" vertical="top"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2" fillId="0" borderId="0" xfId="1" applyAlignment="1" applyProtection="1">
      <alignment horizontal="left"/>
      <protection locked="0"/>
    </xf>
    <xf numFmtId="0" fontId="2" fillId="0" borderId="0" xfId="1" applyAlignment="1" applyProtection="1">
      <alignment horizontal="left"/>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0.99962728727289818</c:v>
                </c:pt>
                <c:pt idx="2">
                  <c:v>0.99789070221760456</c:v>
                </c:pt>
                <c:pt idx="3">
                  <c:v>0.99418205463530751</c:v>
                </c:pt>
                <c:pt idx="4">
                  <c:v>0.98803846289585062</c:v>
                </c:pt>
                <c:pt idx="5">
                  <c:v>0.9790566246236595</c:v>
                </c:pt>
                <c:pt idx="6">
                  <c:v>0.96686055524921699</c:v>
                </c:pt>
                <c:pt idx="7">
                  <c:v>0.95108214002577773</c:v>
                </c:pt>
                <c:pt idx="8">
                  <c:v>0.93134588718192168</c:v>
                </c:pt>
                <c:pt idx="9">
                  <c:v>0.90725435480523098</c:v>
                </c:pt>
                <c:pt idx="10">
                  <c:v>0.84420436950558853</c:v>
                </c:pt>
                <c:pt idx="11">
                  <c:v>0.80417112999706719</c:v>
                </c:pt>
                <c:pt idx="12">
                  <c:v>0.64071705783178878</c:v>
                </c:pt>
                <c:pt idx="13">
                  <c:v>0.56754788991613447</c:v>
                </c:pt>
                <c:pt idx="14">
                  <c:v>0.48128293717236803</c:v>
                </c:pt>
                <c:pt idx="15">
                  <c:v>0.37709478243178346</c:v>
                </c:pt>
                <c:pt idx="16">
                  <c:v>0.24376335484723444</c:v>
                </c:pt>
                <c:pt idx="17">
                  <c:v>0.17518038062721461</c:v>
                </c:pt>
                <c:pt idx="18">
                  <c:v>0.13436481445504769</c:v>
                </c:pt>
                <c:pt idx="19">
                  <c:v>8.5071482364823453E-2</c:v>
                </c:pt>
                <c:pt idx="20">
                  <c:v>0</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Stress!$AD$21</c:f>
              <c:numCache>
                <c:formatCode>0.00</c:formatCode>
                <c:ptCount val="1"/>
                <c:pt idx="0">
                  <c:v>0.45999999999999996</c:v>
                </c:pt>
              </c:numCache>
            </c:numRef>
          </c:xVal>
          <c:yVal>
            <c:numRef>
              <c:f>Stress!$AE$21</c:f>
              <c:numCache>
                <c:formatCode>0.00</c:formatCode>
                <c:ptCount val="1"/>
                <c:pt idx="0">
                  <c:v>0.57499999999999996</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0.62315308510149836</c:v>
                </c:pt>
              </c:numCache>
            </c:numRef>
          </c:xVal>
          <c:yVal>
            <c:numRef>
              <c:f>Stress!$AE$13:$AE$14</c:f>
              <c:numCache>
                <c:formatCode>General</c:formatCode>
                <c:ptCount val="2"/>
                <c:pt idx="0">
                  <c:v>0</c:v>
                </c:pt>
                <c:pt idx="1">
                  <c:v>0.77894135637687278</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t_thread</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s_body</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85620</xdr:rowOff>
    </xdr:from>
    <xdr:to>
      <xdr:col>10</xdr:col>
      <xdr:colOff>353785</xdr:colOff>
      <xdr:row>31</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609601</xdr:colOff>
      <xdr:row>13</xdr:row>
      <xdr:rowOff>170329</xdr:rowOff>
    </xdr:from>
    <xdr:to>
      <xdr:col>9</xdr:col>
      <xdr:colOff>242496</xdr:colOff>
      <xdr:row>14</xdr:row>
      <xdr:rowOff>166295</xdr:rowOff>
    </xdr:to>
    <xdr:pic>
      <xdr:nvPicPr>
        <xdr:cNvPr id="6" name="Picture 5"/>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20989" y="2510117"/>
          <a:ext cx="1488589" cy="175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9" name="Group 8"/>
        <xdr:cNvGrpSpPr/>
      </xdr:nvGrpSpPr>
      <xdr:grpSpPr>
        <a:xfrm>
          <a:off x="40822" y="1295880"/>
          <a:ext cx="2500112" cy="642297"/>
          <a:chOff x="40822" y="1267641"/>
          <a:chExt cx="2570933" cy="630195"/>
        </a:xfrm>
      </xdr:grpSpPr>
      <xdr:pic>
        <xdr:nvPicPr>
          <xdr:cNvPr id="10" name="Picture 9">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1" name="Picture 10"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nasa-tm-2012-217454-fastener-strength-in-combined-shear-and-tension-loading"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17</v>
      </c>
      <c r="C4" s="6"/>
      <c r="D4" s="3"/>
      <c r="E4" s="3"/>
      <c r="F4" s="4" t="s">
        <v>18</v>
      </c>
      <c r="G4" s="5" t="s">
        <v>19</v>
      </c>
      <c r="H4" s="3"/>
      <c r="I4" s="3"/>
      <c r="J4" s="3"/>
      <c r="K4" s="3"/>
      <c r="M4" s="41"/>
      <c r="N4" s="41"/>
      <c r="O4" s="41"/>
      <c r="P4" s="41"/>
      <c r="Q4" s="45"/>
      <c r="R4" s="46"/>
      <c r="S4" s="46"/>
      <c r="T4" s="42"/>
      <c r="U4" s="42"/>
      <c r="V4" s="42"/>
      <c r="W4" s="43"/>
      <c r="X4" s="44"/>
      <c r="Y4" s="42"/>
    </row>
    <row r="5" spans="1:25" s="10" customFormat="1" ht="13.8" x14ac:dyDescent="0.3">
      <c r="A5" s="3"/>
      <c r="B5" s="4" t="s">
        <v>20</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21</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0" t="s">
        <v>41</v>
      </c>
      <c r="C16" s="80"/>
      <c r="D16" s="80"/>
      <c r="E16" s="80"/>
      <c r="F16" s="80"/>
      <c r="G16" s="80"/>
      <c r="H16" s="80"/>
      <c r="I16" s="80"/>
      <c r="J16" s="80"/>
      <c r="M16" s="45"/>
      <c r="N16" s="45"/>
      <c r="O16" s="45"/>
      <c r="P16" s="45"/>
      <c r="Q16" s="45"/>
      <c r="R16" s="46"/>
      <c r="S16" s="46"/>
      <c r="T16" s="42"/>
      <c r="U16" s="42"/>
      <c r="V16" s="42"/>
      <c r="W16" s="42"/>
      <c r="X16" s="42"/>
      <c r="Y16" s="42"/>
    </row>
    <row r="17" spans="1:25" s="10" customFormat="1" ht="13.8" x14ac:dyDescent="0.3">
      <c r="B17" s="80"/>
      <c r="C17" s="80"/>
      <c r="D17" s="80"/>
      <c r="E17" s="80"/>
      <c r="F17" s="80"/>
      <c r="G17" s="80"/>
      <c r="H17" s="80"/>
      <c r="I17" s="80"/>
      <c r="J17" s="80"/>
      <c r="M17" s="45"/>
      <c r="N17" s="45"/>
      <c r="O17" s="45"/>
      <c r="P17" s="45"/>
      <c r="Q17" s="45"/>
      <c r="R17" s="46"/>
      <c r="S17" s="46"/>
      <c r="T17" s="42"/>
      <c r="U17" s="42"/>
      <c r="V17" s="42"/>
      <c r="W17" s="42"/>
      <c r="X17" s="42"/>
      <c r="Y17" s="42"/>
    </row>
    <row r="18" spans="1:25" s="10" customFormat="1" ht="13.8" x14ac:dyDescent="0.3">
      <c r="B18" s="80"/>
      <c r="C18" s="80"/>
      <c r="D18" s="80"/>
      <c r="E18" s="80"/>
      <c r="F18" s="80"/>
      <c r="G18" s="80"/>
      <c r="H18" s="80"/>
      <c r="I18" s="80"/>
      <c r="J18" s="80"/>
      <c r="M18" s="45"/>
      <c r="N18" s="45"/>
      <c r="O18" s="45"/>
      <c r="P18" s="45"/>
      <c r="Q18" s="45"/>
      <c r="R18" s="46"/>
      <c r="S18" s="46"/>
      <c r="T18" s="42"/>
      <c r="U18" s="42"/>
      <c r="V18" s="42"/>
      <c r="W18" s="42"/>
      <c r="X18" s="42"/>
      <c r="Y18" s="42"/>
    </row>
    <row r="19" spans="1:25" s="10" customFormat="1" ht="13.8" x14ac:dyDescent="0.3">
      <c r="B19" s="80"/>
      <c r="C19" s="80"/>
      <c r="D19" s="80"/>
      <c r="E19" s="80"/>
      <c r="F19" s="80"/>
      <c r="G19" s="80"/>
      <c r="H19" s="80"/>
      <c r="I19" s="80"/>
      <c r="J19" s="80"/>
      <c r="M19" s="45"/>
      <c r="N19" s="45"/>
      <c r="O19" s="45"/>
      <c r="P19" s="45"/>
      <c r="Q19" s="45"/>
      <c r="R19" s="46"/>
      <c r="S19" s="46"/>
      <c r="T19" s="42"/>
      <c r="U19" s="42"/>
      <c r="V19" s="42"/>
      <c r="W19" s="42"/>
      <c r="X19" s="42"/>
      <c r="Y19" s="42"/>
    </row>
    <row r="20" spans="1:25" s="10" customFormat="1" ht="12.75" customHeight="1" x14ac:dyDescent="0.3">
      <c r="A20" s="20"/>
      <c r="B20" s="21" t="s">
        <v>39</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0" t="s">
        <v>42</v>
      </c>
      <c r="C22" s="80"/>
      <c r="D22" s="80"/>
      <c r="E22" s="80"/>
      <c r="F22" s="80"/>
      <c r="G22" s="80"/>
      <c r="H22" s="80"/>
      <c r="I22" s="80"/>
      <c r="J22" s="80"/>
      <c r="K22" s="20"/>
      <c r="M22" s="45"/>
      <c r="N22" s="45"/>
      <c r="O22" s="45"/>
      <c r="P22" s="45"/>
      <c r="Q22" s="45"/>
      <c r="R22" s="46"/>
      <c r="S22" s="46"/>
      <c r="T22" s="42"/>
      <c r="U22" s="42"/>
      <c r="V22" s="42"/>
      <c r="W22" s="42"/>
      <c r="X22" s="42"/>
      <c r="Y22" s="42"/>
    </row>
    <row r="23" spans="1:25" s="10" customFormat="1" ht="13.8" x14ac:dyDescent="0.3">
      <c r="A23" s="20"/>
      <c r="B23" s="80"/>
      <c r="C23" s="80"/>
      <c r="D23" s="80"/>
      <c r="E23" s="80"/>
      <c r="F23" s="80"/>
      <c r="G23" s="80"/>
      <c r="H23" s="80"/>
      <c r="I23" s="80"/>
      <c r="J23" s="80"/>
      <c r="K23" s="20"/>
      <c r="M23" s="45"/>
      <c r="N23" s="45"/>
      <c r="O23" s="45"/>
      <c r="P23" s="45"/>
      <c r="Q23" s="45"/>
      <c r="R23" s="46"/>
      <c r="S23" s="49"/>
      <c r="T23" s="42"/>
      <c r="U23" s="42"/>
      <c r="V23" s="42"/>
      <c r="W23" s="42"/>
      <c r="X23" s="42"/>
      <c r="Y23" s="42"/>
    </row>
    <row r="24" spans="1:25" s="10" customFormat="1" ht="13.8" x14ac:dyDescent="0.3">
      <c r="A24" s="20"/>
      <c r="B24" s="80"/>
      <c r="C24" s="80"/>
      <c r="D24" s="80"/>
      <c r="E24" s="80"/>
      <c r="F24" s="80"/>
      <c r="G24" s="80"/>
      <c r="H24" s="80"/>
      <c r="I24" s="80"/>
      <c r="J24" s="80"/>
      <c r="K24" s="20"/>
      <c r="M24" s="45"/>
      <c r="N24" s="45"/>
      <c r="O24" s="45"/>
      <c r="P24" s="45"/>
      <c r="Q24" s="45"/>
      <c r="R24" s="46"/>
      <c r="S24" s="49"/>
      <c r="T24" s="42"/>
      <c r="U24" s="42"/>
      <c r="V24" s="42"/>
      <c r="W24" s="42"/>
      <c r="X24" s="42"/>
      <c r="Y24" s="42"/>
    </row>
    <row r="25" spans="1:25" s="10" customFormat="1" ht="12.75" customHeight="1" x14ac:dyDescent="0.3">
      <c r="A25" s="20"/>
      <c r="B25" s="75"/>
      <c r="C25" s="75"/>
      <c r="D25" s="75"/>
      <c r="E25" s="75"/>
      <c r="F25" s="77" t="s">
        <v>64</v>
      </c>
      <c r="G25" s="75"/>
      <c r="H25" s="75"/>
      <c r="I25" s="75"/>
      <c r="J25" s="75"/>
      <c r="K25" s="20"/>
      <c r="M25" s="45"/>
      <c r="N25" s="45"/>
      <c r="O25" s="45"/>
      <c r="P25" s="45"/>
      <c r="Q25" s="45"/>
      <c r="R25" s="46"/>
      <c r="S25" s="46"/>
      <c r="T25" s="42"/>
      <c r="U25" s="42"/>
      <c r="V25" s="42"/>
      <c r="W25" s="42"/>
      <c r="X25" s="42"/>
      <c r="Y25" s="42"/>
    </row>
    <row r="26" spans="1:25" s="10" customFormat="1" ht="13.8" x14ac:dyDescent="0.3">
      <c r="A26" s="20"/>
      <c r="B26" s="80" t="s">
        <v>43</v>
      </c>
      <c r="C26" s="80"/>
      <c r="D26" s="80"/>
      <c r="E26" s="80"/>
      <c r="F26" s="80"/>
      <c r="G26" s="80"/>
      <c r="H26" s="80"/>
      <c r="I26" s="80"/>
      <c r="J26" s="80"/>
      <c r="K26" s="20"/>
      <c r="M26" s="45"/>
      <c r="N26" s="45"/>
      <c r="O26" s="45"/>
      <c r="P26" s="45"/>
      <c r="Q26" s="45"/>
      <c r="R26" s="46"/>
      <c r="S26" s="46"/>
      <c r="T26" s="42"/>
      <c r="U26" s="42"/>
      <c r="V26" s="42"/>
      <c r="W26" s="42"/>
      <c r="X26" s="42"/>
      <c r="Y26" s="42"/>
    </row>
    <row r="27" spans="1:25" s="10" customFormat="1" ht="13.8" x14ac:dyDescent="0.3">
      <c r="A27" s="20"/>
      <c r="B27" s="80"/>
      <c r="C27" s="80"/>
      <c r="D27" s="80"/>
      <c r="E27" s="80"/>
      <c r="F27" s="80"/>
      <c r="G27" s="80"/>
      <c r="H27" s="80"/>
      <c r="I27" s="80"/>
      <c r="J27" s="80"/>
      <c r="K27" s="20"/>
      <c r="M27" s="45"/>
      <c r="N27" s="45"/>
      <c r="O27" s="45"/>
      <c r="P27" s="45"/>
      <c r="Q27" s="45"/>
      <c r="R27" s="46"/>
      <c r="S27" s="46"/>
      <c r="T27" s="42"/>
      <c r="U27" s="42"/>
      <c r="V27" s="42"/>
      <c r="W27" s="42"/>
      <c r="X27" s="42"/>
      <c r="Y27" s="42"/>
    </row>
    <row r="28" spans="1:25" s="10" customFormat="1" ht="13.8" x14ac:dyDescent="0.3">
      <c r="A28" s="20"/>
      <c r="B28" s="75"/>
      <c r="C28" s="75"/>
      <c r="D28" s="75"/>
      <c r="E28" s="75"/>
      <c r="F28" s="75"/>
      <c r="G28" s="75"/>
      <c r="H28" s="75"/>
      <c r="I28" s="75"/>
      <c r="J28" s="75"/>
      <c r="K28" s="20"/>
      <c r="M28" s="45"/>
      <c r="N28" s="45"/>
      <c r="O28" s="45"/>
      <c r="P28" s="45"/>
      <c r="Q28" s="45"/>
      <c r="R28" s="46"/>
      <c r="S28" s="46"/>
      <c r="T28" s="42"/>
      <c r="U28" s="42"/>
      <c r="V28" s="42"/>
      <c r="W28" s="42"/>
      <c r="X28" s="42"/>
      <c r="Y28" s="42"/>
    </row>
    <row r="29" spans="1:25" s="10" customFormat="1" ht="13.8" x14ac:dyDescent="0.3">
      <c r="A29" s="20"/>
      <c r="B29" s="80" t="s">
        <v>44</v>
      </c>
      <c r="C29" s="80"/>
      <c r="D29" s="80"/>
      <c r="E29" s="80"/>
      <c r="F29" s="80"/>
      <c r="G29" s="80"/>
      <c r="H29" s="80"/>
      <c r="I29" s="80"/>
      <c r="J29" s="80"/>
      <c r="K29" s="20"/>
      <c r="M29" s="45"/>
      <c r="N29" s="45"/>
      <c r="O29" s="45"/>
      <c r="P29" s="45"/>
      <c r="Q29" s="45"/>
      <c r="R29" s="46"/>
      <c r="S29" s="46"/>
      <c r="T29" s="42"/>
      <c r="U29" s="42"/>
      <c r="V29" s="42"/>
      <c r="W29" s="42"/>
      <c r="X29" s="42"/>
      <c r="Y29" s="42"/>
    </row>
    <row r="30" spans="1:25" s="10" customFormat="1" ht="13.8" x14ac:dyDescent="0.3">
      <c r="A30" s="20"/>
      <c r="B30" s="80"/>
      <c r="C30" s="80"/>
      <c r="D30" s="80"/>
      <c r="E30" s="80"/>
      <c r="F30" s="80"/>
      <c r="G30" s="80"/>
      <c r="H30" s="80"/>
      <c r="I30" s="80"/>
      <c r="J30" s="80"/>
      <c r="K30" s="20"/>
      <c r="M30" s="45"/>
      <c r="N30" s="45"/>
      <c r="O30" s="45"/>
      <c r="P30" s="45"/>
      <c r="Q30" s="45"/>
      <c r="R30" s="46"/>
      <c r="S30" s="46"/>
      <c r="T30" s="42"/>
      <c r="U30" s="42"/>
      <c r="V30" s="42"/>
      <c r="W30" s="42"/>
      <c r="X30" s="42"/>
      <c r="Y30" s="42"/>
    </row>
    <row r="31" spans="1:25" s="10" customFormat="1" ht="12.75" customHeight="1" x14ac:dyDescent="0.3">
      <c r="A31" s="20"/>
      <c r="B31" s="80"/>
      <c r="C31" s="80"/>
      <c r="D31" s="80"/>
      <c r="E31" s="80"/>
      <c r="F31" s="80"/>
      <c r="G31" s="80"/>
      <c r="H31" s="80"/>
      <c r="I31" s="80"/>
      <c r="J31" s="80"/>
      <c r="K31" s="20"/>
      <c r="M31" s="45"/>
      <c r="N31" s="45"/>
      <c r="O31" s="45"/>
      <c r="P31" s="45"/>
      <c r="Q31" s="45"/>
      <c r="R31" s="46"/>
      <c r="S31" s="46"/>
      <c r="T31" s="42"/>
      <c r="U31" s="42"/>
      <c r="V31" s="42"/>
      <c r="W31" s="42"/>
      <c r="X31" s="42"/>
      <c r="Y31" s="42"/>
    </row>
    <row r="32" spans="1:25" s="10" customFormat="1" ht="13.8" x14ac:dyDescent="0.3">
      <c r="A32" s="20"/>
      <c r="B32" s="80"/>
      <c r="C32" s="80"/>
      <c r="D32" s="80"/>
      <c r="E32" s="80"/>
      <c r="F32" s="80"/>
      <c r="G32" s="80"/>
      <c r="H32" s="80"/>
      <c r="I32" s="80"/>
      <c r="J32" s="80"/>
      <c r="K32" s="20"/>
      <c r="M32" s="45"/>
      <c r="N32" s="45"/>
      <c r="O32" s="45"/>
      <c r="P32" s="45"/>
      <c r="Q32" s="45"/>
      <c r="R32" s="46"/>
      <c r="S32" s="46"/>
      <c r="T32" s="42"/>
      <c r="U32" s="42"/>
      <c r="V32" s="42"/>
      <c r="W32" s="42"/>
      <c r="X32" s="42"/>
      <c r="Y32" s="42"/>
    </row>
    <row r="33" spans="1:25" s="10" customFormat="1" ht="12.75" customHeight="1" x14ac:dyDescent="0.3">
      <c r="A33" s="20"/>
      <c r="B33" s="80"/>
      <c r="C33" s="80"/>
      <c r="D33" s="80"/>
      <c r="E33" s="80"/>
      <c r="F33" s="80"/>
      <c r="G33" s="80"/>
      <c r="H33" s="80"/>
      <c r="I33" s="80"/>
      <c r="J33" s="80"/>
      <c r="K33" s="20"/>
      <c r="M33" s="45"/>
      <c r="N33" s="45"/>
      <c r="O33" s="45"/>
      <c r="P33" s="45"/>
      <c r="Q33" s="45"/>
      <c r="R33" s="46"/>
      <c r="S33" s="46"/>
      <c r="T33" s="42"/>
      <c r="U33" s="42"/>
      <c r="V33" s="42"/>
      <c r="W33" s="42"/>
      <c r="X33" s="42"/>
      <c r="Y33" s="42"/>
    </row>
    <row r="34" spans="1:25" s="10" customFormat="1" ht="13.8" x14ac:dyDescent="0.3">
      <c r="A34" s="20"/>
      <c r="B34" s="75"/>
      <c r="C34" s="75"/>
      <c r="D34" s="82" t="s">
        <v>22</v>
      </c>
      <c r="E34" s="82"/>
      <c r="F34" s="82"/>
      <c r="G34" s="82"/>
      <c r="H34" s="82"/>
      <c r="I34" s="75"/>
      <c r="J34" s="75"/>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23</v>
      </c>
      <c r="C36" s="20"/>
      <c r="D36" s="20"/>
      <c r="E36" s="20"/>
      <c r="F36" s="76"/>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6"/>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0" t="s">
        <v>45</v>
      </c>
      <c r="C38" s="80"/>
      <c r="D38" s="80"/>
      <c r="E38" s="80"/>
      <c r="F38" s="80"/>
      <c r="G38" s="80"/>
      <c r="H38" s="80"/>
      <c r="I38" s="80"/>
      <c r="J38" s="80"/>
      <c r="K38" s="20"/>
      <c r="M38" s="45"/>
      <c r="N38" s="45"/>
      <c r="O38" s="45"/>
      <c r="P38" s="45"/>
      <c r="Q38" s="45"/>
      <c r="R38" s="46"/>
      <c r="S38" s="46"/>
      <c r="T38" s="42"/>
      <c r="U38" s="42"/>
      <c r="V38" s="42"/>
      <c r="W38" s="42"/>
      <c r="X38" s="42"/>
      <c r="Y38" s="42"/>
    </row>
    <row r="39" spans="1:25" s="10" customFormat="1" ht="13.8" x14ac:dyDescent="0.3">
      <c r="A39" s="20"/>
      <c r="B39" s="80"/>
      <c r="C39" s="80"/>
      <c r="D39" s="80"/>
      <c r="E39" s="80"/>
      <c r="F39" s="80"/>
      <c r="G39" s="80"/>
      <c r="H39" s="80"/>
      <c r="I39" s="80"/>
      <c r="J39" s="80"/>
      <c r="K39" s="20"/>
      <c r="M39" s="45"/>
      <c r="N39" s="45"/>
      <c r="O39" s="45"/>
      <c r="P39" s="45"/>
      <c r="Q39" s="45"/>
      <c r="R39" s="46"/>
      <c r="S39" s="46"/>
      <c r="T39" s="42"/>
      <c r="U39" s="42"/>
      <c r="V39" s="42"/>
      <c r="W39" s="42"/>
      <c r="X39" s="42"/>
      <c r="Y39" s="42"/>
    </row>
    <row r="40" spans="1:25" s="10" customFormat="1" ht="13.8" x14ac:dyDescent="0.3">
      <c r="A40" s="20"/>
      <c r="B40" s="75"/>
      <c r="C40" s="75"/>
      <c r="D40" s="75"/>
      <c r="E40" s="75"/>
      <c r="F40" s="75"/>
      <c r="G40" s="75"/>
      <c r="H40" s="75"/>
      <c r="I40" s="75"/>
      <c r="J40" s="75"/>
      <c r="K40" s="20"/>
      <c r="M40" s="45"/>
      <c r="N40" s="45"/>
      <c r="O40" s="45"/>
      <c r="P40" s="45"/>
      <c r="Q40" s="45"/>
      <c r="R40" s="46"/>
      <c r="S40" s="46"/>
      <c r="T40" s="42"/>
      <c r="U40" s="42"/>
      <c r="V40" s="42"/>
      <c r="W40" s="42"/>
      <c r="X40" s="42"/>
      <c r="Y40" s="42"/>
    </row>
    <row r="41" spans="1:25" s="10" customFormat="1" ht="13.8" x14ac:dyDescent="0.3">
      <c r="A41" s="20"/>
      <c r="B41" s="80" t="s">
        <v>46</v>
      </c>
      <c r="C41" s="80"/>
      <c r="D41" s="80"/>
      <c r="E41" s="80"/>
      <c r="F41" s="80"/>
      <c r="G41" s="80"/>
      <c r="H41" s="80"/>
      <c r="I41" s="80"/>
      <c r="J41" s="80"/>
      <c r="K41" s="20"/>
      <c r="M41" s="45"/>
      <c r="N41" s="45"/>
      <c r="O41" s="45"/>
      <c r="P41" s="45"/>
      <c r="Q41" s="45"/>
      <c r="R41" s="46"/>
      <c r="S41" s="46"/>
      <c r="T41" s="42"/>
      <c r="U41" s="42"/>
      <c r="V41" s="42"/>
      <c r="W41" s="42"/>
      <c r="X41" s="42"/>
      <c r="Y41" s="42"/>
    </row>
    <row r="42" spans="1:25" s="10" customFormat="1" ht="13.8" x14ac:dyDescent="0.3">
      <c r="A42" s="20"/>
      <c r="B42" s="80"/>
      <c r="C42" s="80"/>
      <c r="D42" s="80"/>
      <c r="E42" s="80"/>
      <c r="F42" s="80"/>
      <c r="G42" s="80"/>
      <c r="H42" s="80"/>
      <c r="I42" s="80"/>
      <c r="J42" s="80"/>
      <c r="K42" s="20"/>
      <c r="M42" s="45"/>
      <c r="N42" s="45"/>
      <c r="O42" s="45"/>
      <c r="P42" s="45"/>
      <c r="Q42" s="45"/>
      <c r="R42" s="46"/>
      <c r="S42" s="46"/>
      <c r="T42" s="42"/>
      <c r="U42" s="42"/>
      <c r="V42" s="42"/>
      <c r="W42" s="42"/>
      <c r="X42" s="42"/>
      <c r="Y42" s="42"/>
    </row>
    <row r="43" spans="1:25" s="10" customFormat="1" ht="13.8" x14ac:dyDescent="0.3">
      <c r="A43" s="20"/>
      <c r="B43" s="80"/>
      <c r="C43" s="80"/>
      <c r="D43" s="80"/>
      <c r="E43" s="80"/>
      <c r="F43" s="80"/>
      <c r="G43" s="80"/>
      <c r="H43" s="80"/>
      <c r="I43" s="80"/>
      <c r="J43" s="80"/>
      <c r="K43" s="20"/>
      <c r="M43" s="45"/>
      <c r="N43" s="45"/>
      <c r="O43" s="45"/>
      <c r="P43" s="45"/>
      <c r="Q43" s="45"/>
      <c r="R43" s="46"/>
      <c r="S43" s="46"/>
      <c r="T43" s="42"/>
      <c r="U43" s="42"/>
      <c r="V43" s="42"/>
      <c r="W43" s="42"/>
      <c r="X43" s="42"/>
      <c r="Y43" s="42"/>
    </row>
    <row r="44" spans="1:25" s="10" customFormat="1" ht="13.8" x14ac:dyDescent="0.3">
      <c r="A44" s="20"/>
      <c r="B44" s="75"/>
      <c r="C44" s="75"/>
      <c r="D44" s="75"/>
      <c r="E44" s="75"/>
      <c r="F44" s="75"/>
      <c r="G44" s="75"/>
      <c r="H44" s="75"/>
      <c r="I44" s="75"/>
      <c r="J44" s="75"/>
      <c r="K44" s="20"/>
      <c r="M44" s="45"/>
      <c r="N44" s="45"/>
      <c r="O44" s="45"/>
      <c r="P44" s="45"/>
      <c r="Q44" s="45"/>
      <c r="R44" s="46"/>
      <c r="S44" s="46"/>
      <c r="T44" s="42"/>
      <c r="U44" s="42"/>
      <c r="V44" s="42"/>
      <c r="W44" s="42"/>
      <c r="X44" s="42"/>
      <c r="Y44" s="42"/>
    </row>
    <row r="45" spans="1:25" s="10" customFormat="1" ht="12.75" customHeight="1" x14ac:dyDescent="0.3">
      <c r="A45" s="20"/>
      <c r="B45" s="80" t="s">
        <v>40</v>
      </c>
      <c r="C45" s="80"/>
      <c r="D45" s="80"/>
      <c r="E45" s="80"/>
      <c r="F45" s="80"/>
      <c r="G45" s="80"/>
      <c r="H45" s="80"/>
      <c r="I45" s="80"/>
      <c r="J45" s="80"/>
      <c r="K45" s="20"/>
      <c r="M45" s="45"/>
      <c r="N45" s="45"/>
      <c r="O45" s="45"/>
      <c r="P45" s="45"/>
      <c r="Q45" s="45"/>
      <c r="R45" s="46"/>
      <c r="S45" s="46"/>
      <c r="T45" s="42"/>
      <c r="U45" s="42"/>
      <c r="V45" s="42"/>
      <c r="W45" s="42"/>
      <c r="X45" s="42"/>
      <c r="Y45" s="42"/>
    </row>
    <row r="46" spans="1:25" s="10" customFormat="1" ht="13.8" x14ac:dyDescent="0.3">
      <c r="A46" s="20"/>
      <c r="B46" s="80"/>
      <c r="C46" s="80"/>
      <c r="D46" s="80"/>
      <c r="E46" s="80"/>
      <c r="F46" s="80"/>
      <c r="G46" s="80"/>
      <c r="H46" s="80"/>
      <c r="I46" s="80"/>
      <c r="J46" s="80"/>
      <c r="K46" s="20"/>
      <c r="M46" s="45"/>
      <c r="N46" s="45"/>
      <c r="O46" s="45"/>
      <c r="P46" s="45"/>
      <c r="Q46" s="45"/>
      <c r="R46" s="46"/>
      <c r="S46" s="46"/>
      <c r="T46" s="42"/>
      <c r="U46" s="42"/>
      <c r="V46" s="42"/>
      <c r="W46" s="42"/>
      <c r="X46" s="42"/>
      <c r="Y46" s="42"/>
    </row>
    <row r="47" spans="1:25" s="10" customFormat="1" ht="13.8" x14ac:dyDescent="0.3">
      <c r="A47" s="20"/>
      <c r="B47" s="80"/>
      <c r="C47" s="80"/>
      <c r="D47" s="80"/>
      <c r="E47" s="80"/>
      <c r="F47" s="80"/>
      <c r="G47" s="80"/>
      <c r="H47" s="80"/>
      <c r="I47" s="80"/>
      <c r="J47" s="80"/>
      <c r="K47" s="20"/>
      <c r="M47" s="45"/>
      <c r="N47" s="45"/>
      <c r="O47" s="45"/>
      <c r="P47" s="45"/>
      <c r="Q47" s="45"/>
      <c r="R47" s="46"/>
      <c r="S47" s="46"/>
      <c r="T47" s="42"/>
      <c r="U47" s="42"/>
      <c r="V47" s="42"/>
      <c r="W47" s="42"/>
      <c r="X47" s="42"/>
      <c r="Y47" s="42"/>
    </row>
    <row r="48" spans="1:25" s="10" customFormat="1" ht="12.75" customHeight="1" x14ac:dyDescent="0.3">
      <c r="A48" s="20"/>
      <c r="B48" s="80"/>
      <c r="C48" s="80"/>
      <c r="D48" s="80"/>
      <c r="E48" s="80"/>
      <c r="F48" s="80"/>
      <c r="G48" s="80"/>
      <c r="H48" s="80"/>
      <c r="I48" s="80"/>
      <c r="J48" s="80"/>
      <c r="K48" s="20"/>
      <c r="M48" s="45"/>
      <c r="N48" s="45"/>
      <c r="O48" s="45"/>
      <c r="P48" s="45"/>
      <c r="Q48" s="45"/>
      <c r="R48" s="46"/>
      <c r="S48" s="46"/>
      <c r="T48" s="42"/>
      <c r="U48" s="42"/>
      <c r="V48" s="42"/>
      <c r="W48" s="42"/>
      <c r="X48" s="42"/>
      <c r="Y48" s="42"/>
    </row>
    <row r="49" spans="1:25" s="10" customFormat="1" ht="13.8" x14ac:dyDescent="0.3">
      <c r="A49" s="20"/>
      <c r="B49" s="20" t="s">
        <v>47</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77" t="s">
        <v>65</v>
      </c>
      <c r="G50" s="76"/>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48</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1" t="s">
        <v>49</v>
      </c>
      <c r="C54" s="81"/>
      <c r="D54" s="81"/>
      <c r="E54" s="81"/>
      <c r="F54" s="81"/>
      <c r="G54" s="81"/>
      <c r="H54" s="81"/>
      <c r="I54" s="81"/>
      <c r="J54" s="81"/>
      <c r="K54" s="20"/>
      <c r="M54" s="45"/>
      <c r="N54" s="45"/>
      <c r="O54" s="45"/>
      <c r="P54" s="45"/>
      <c r="Q54" s="45"/>
      <c r="R54" s="46"/>
      <c r="S54" s="46"/>
      <c r="T54" s="42"/>
      <c r="U54" s="42"/>
      <c r="V54" s="42"/>
      <c r="W54" s="42"/>
      <c r="X54" s="42"/>
      <c r="Y54" s="42"/>
    </row>
    <row r="55" spans="1:25" s="10" customFormat="1" ht="13.8" x14ac:dyDescent="0.3">
      <c r="A55" s="20"/>
      <c r="B55" s="81"/>
      <c r="C55" s="81"/>
      <c r="D55" s="81"/>
      <c r="E55" s="81"/>
      <c r="F55" s="81"/>
      <c r="G55" s="81"/>
      <c r="H55" s="81"/>
      <c r="I55" s="81"/>
      <c r="J55" s="81"/>
      <c r="K55" s="20"/>
      <c r="M55" s="45"/>
      <c r="N55" s="45"/>
      <c r="O55" s="45"/>
      <c r="P55" s="45"/>
      <c r="Q55" s="45"/>
      <c r="R55" s="46"/>
      <c r="S55" s="46"/>
      <c r="T55" s="42"/>
      <c r="U55" s="42"/>
      <c r="V55" s="42"/>
      <c r="W55" s="42"/>
      <c r="X55" s="42"/>
      <c r="Y55" s="42"/>
    </row>
    <row r="56" spans="1:25" s="10" customFormat="1" ht="13.8" x14ac:dyDescent="0.3">
      <c r="A56" s="20"/>
      <c r="B56" s="81"/>
      <c r="C56" s="81"/>
      <c r="D56" s="81"/>
      <c r="E56" s="81"/>
      <c r="F56" s="81"/>
      <c r="G56" s="81"/>
      <c r="H56" s="81"/>
      <c r="I56" s="81"/>
      <c r="J56" s="81"/>
      <c r="K56" s="20"/>
      <c r="M56" s="45"/>
      <c r="N56" s="45"/>
      <c r="O56" s="78"/>
      <c r="P56" s="45"/>
      <c r="Q56" s="45"/>
      <c r="R56" s="46"/>
      <c r="S56" s="46"/>
      <c r="T56" s="42"/>
      <c r="U56" s="42"/>
      <c r="V56" s="42"/>
      <c r="W56" s="42"/>
      <c r="X56" s="42"/>
      <c r="Y56" s="42"/>
    </row>
    <row r="57" spans="1:25" s="10" customFormat="1" ht="13.8" x14ac:dyDescent="0.3">
      <c r="A57" s="20"/>
      <c r="B57" s="20"/>
      <c r="C57" s="20"/>
      <c r="D57" s="20"/>
      <c r="F57" s="76"/>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79"/>
      <c r="P59" s="45"/>
      <c r="Q59" s="45"/>
      <c r="R59" s="46"/>
      <c r="S59" s="46"/>
      <c r="T59" s="42"/>
      <c r="U59" s="42"/>
      <c r="V59" s="42"/>
      <c r="W59" s="42"/>
      <c r="X59" s="42"/>
      <c r="Y59" s="42"/>
    </row>
    <row r="60" spans="1:25" s="10" customFormat="1" ht="13.8" x14ac:dyDescent="0.3">
      <c r="A60" s="20"/>
      <c r="B60" s="20" t="s">
        <v>50</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77" t="s">
        <v>66</v>
      </c>
      <c r="G61" s="74"/>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tabSelected="1" view="pageBreakPreview" zoomScale="85" zoomScaleNormal="100" zoomScaleSheetLayoutView="85" workbookViewId="0">
      <selection activeCell="B13" sqref="B13:K13"/>
    </sheetView>
  </sheetViews>
  <sheetFormatPr defaultColWidth="9.109375" defaultRowHeight="13.8" x14ac:dyDescent="0.3"/>
  <cols>
    <col min="1" max="11" width="9" style="52" customWidth="1"/>
    <col min="12" max="12" width="4" style="50" customWidth="1"/>
    <col min="13" max="20" width="4" style="51" customWidth="1"/>
    <col min="21" max="21" width="10.33203125" style="50" customWidth="1"/>
    <col min="22" max="22" width="9.109375" style="54"/>
    <col min="23" max="23" width="9.88671875" style="54" customWidth="1"/>
    <col min="24" max="25" width="6.6640625" style="54" bestFit="1" customWidth="1"/>
    <col min="26" max="34" width="6.5546875" style="54" bestFit="1" customWidth="1"/>
    <col min="35" max="175" width="9.109375" style="70"/>
    <col min="176" max="16384" width="9.109375" style="52"/>
  </cols>
  <sheetData>
    <row r="1" spans="1:178" s="10" customFormat="1" x14ac:dyDescent="0.3">
      <c r="A1" s="3"/>
      <c r="B1" s="4" t="s">
        <v>7</v>
      </c>
      <c r="C1" s="5" t="s">
        <v>4</v>
      </c>
      <c r="D1" s="3"/>
      <c r="E1" s="3"/>
      <c r="F1" s="4" t="s">
        <v>15</v>
      </c>
      <c r="G1" s="6">
        <f>X1</f>
        <v>1</v>
      </c>
      <c r="H1" s="3"/>
      <c r="I1" s="3"/>
      <c r="J1" s="3"/>
      <c r="K1" s="3"/>
      <c r="M1" s="22" t="s">
        <v>25</v>
      </c>
      <c r="N1" s="22" t="s">
        <v>26</v>
      </c>
      <c r="O1" s="22" t="s">
        <v>27</v>
      </c>
      <c r="P1" s="22" t="s">
        <v>27</v>
      </c>
      <c r="Q1" s="22" t="s">
        <v>27</v>
      </c>
      <c r="R1" s="22" t="s">
        <v>28</v>
      </c>
      <c r="S1" s="23" t="s">
        <v>29</v>
      </c>
      <c r="T1" s="24" t="s">
        <v>30</v>
      </c>
      <c r="W1" s="11" t="s">
        <v>31</v>
      </c>
      <c r="X1" s="12">
        <f>SUM(M:M)</f>
        <v>1</v>
      </c>
    </row>
    <row r="2" spans="1:178" s="10" customFormat="1" x14ac:dyDescent="0.3">
      <c r="A2" s="3"/>
      <c r="B2" s="4" t="s">
        <v>8</v>
      </c>
      <c r="C2" s="5" t="s">
        <v>9</v>
      </c>
      <c r="D2" s="3"/>
      <c r="E2" s="3"/>
      <c r="F2" s="4" t="s">
        <v>10</v>
      </c>
      <c r="G2" s="5" t="s">
        <v>62</v>
      </c>
      <c r="H2" s="3"/>
      <c r="I2" s="3"/>
      <c r="J2" s="3"/>
      <c r="K2" s="3"/>
      <c r="M2" s="25" t="s">
        <v>32</v>
      </c>
      <c r="N2" s="25" t="s">
        <v>32</v>
      </c>
      <c r="O2" s="25" t="s">
        <v>26</v>
      </c>
      <c r="P2" s="25" t="s">
        <v>26</v>
      </c>
      <c r="Q2" s="25" t="s">
        <v>26</v>
      </c>
      <c r="R2" s="25" t="s">
        <v>32</v>
      </c>
      <c r="S2" s="26" t="s">
        <v>32</v>
      </c>
      <c r="T2" s="27"/>
      <c r="W2" s="11" t="s">
        <v>33</v>
      </c>
      <c r="X2" s="12">
        <f>SUM(N:N)</f>
        <v>0</v>
      </c>
    </row>
    <row r="3" spans="1:178" s="10" customFormat="1" x14ac:dyDescent="0.3">
      <c r="A3" s="3"/>
      <c r="B3" s="4" t="s">
        <v>1</v>
      </c>
      <c r="C3" s="7" t="s">
        <v>16</v>
      </c>
      <c r="D3" s="3"/>
      <c r="E3" s="3"/>
      <c r="F3" s="4" t="s">
        <v>0</v>
      </c>
      <c r="G3" s="5" t="s">
        <v>68</v>
      </c>
      <c r="H3" s="3"/>
      <c r="I3" s="3"/>
      <c r="J3" s="3"/>
      <c r="K3" s="3"/>
      <c r="M3" s="25"/>
      <c r="N3" s="25"/>
      <c r="O3" s="25"/>
      <c r="P3" s="25"/>
      <c r="Q3" s="25"/>
      <c r="R3" s="25"/>
      <c r="S3" s="26"/>
      <c r="T3" s="27"/>
      <c r="W3" s="11" t="s">
        <v>34</v>
      </c>
      <c r="X3" s="12">
        <f>SUM(O:O)</f>
        <v>0</v>
      </c>
    </row>
    <row r="4" spans="1:178" s="10" customFormat="1" x14ac:dyDescent="0.3">
      <c r="A4" s="3"/>
      <c r="B4" s="4" t="s">
        <v>17</v>
      </c>
      <c r="C4" s="6"/>
      <c r="D4" s="3"/>
      <c r="E4" s="3"/>
      <c r="F4" s="4" t="s">
        <v>18</v>
      </c>
      <c r="G4" s="5" t="s">
        <v>51</v>
      </c>
      <c r="H4" s="3"/>
      <c r="I4" s="3"/>
      <c r="J4" s="3"/>
      <c r="K4" s="3"/>
      <c r="M4" s="25"/>
      <c r="N4" s="25"/>
      <c r="O4" s="25"/>
      <c r="P4" s="25"/>
      <c r="Q4" s="28"/>
      <c r="R4" s="29"/>
      <c r="S4" s="30"/>
      <c r="T4" s="27"/>
      <c r="W4" s="11" t="s">
        <v>34</v>
      </c>
      <c r="X4" s="12">
        <f>SUM(P:P)</f>
        <v>0</v>
      </c>
    </row>
    <row r="5" spans="1:178" s="10" customFormat="1" x14ac:dyDescent="0.3">
      <c r="A5" s="3"/>
      <c r="B5" s="4" t="s">
        <v>20</v>
      </c>
      <c r="C5" s="6" t="s">
        <v>35</v>
      </c>
      <c r="D5" s="3"/>
      <c r="E5" s="4"/>
      <c r="F5" s="3"/>
      <c r="G5" s="3"/>
      <c r="H5" s="3"/>
      <c r="I5" s="3"/>
      <c r="J5" s="3"/>
      <c r="K5" s="3"/>
      <c r="M5" s="25"/>
      <c r="N5" s="25"/>
      <c r="O5" s="25"/>
      <c r="P5" s="25"/>
      <c r="Q5" s="28"/>
      <c r="R5" s="29"/>
      <c r="S5" s="30"/>
      <c r="T5" s="27"/>
      <c r="W5" s="11" t="s">
        <v>34</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36</v>
      </c>
      <c r="X6" s="12">
        <f>SUM(R:R)</f>
        <v>0</v>
      </c>
    </row>
    <row r="7" spans="1:178" s="10" customFormat="1" x14ac:dyDescent="0.3">
      <c r="A7" s="3"/>
      <c r="B7" s="3"/>
      <c r="C7" s="3"/>
      <c r="D7" s="3"/>
      <c r="E7" s="3"/>
      <c r="F7" s="3"/>
      <c r="G7" s="3"/>
      <c r="H7" s="3"/>
      <c r="I7" s="3"/>
      <c r="J7" s="3"/>
      <c r="K7" s="3"/>
      <c r="M7" s="25"/>
      <c r="N7" s="25"/>
      <c r="O7" s="25"/>
      <c r="P7" s="25"/>
      <c r="Q7" s="28"/>
      <c r="R7" s="29"/>
      <c r="S7" s="30"/>
      <c r="T7" s="27"/>
      <c r="W7" s="11" t="s">
        <v>37</v>
      </c>
      <c r="X7" s="12">
        <f>SUM(S:S)</f>
        <v>0</v>
      </c>
    </row>
    <row r="8" spans="1:178" s="10" customFormat="1" x14ac:dyDescent="0.3">
      <c r="A8" s="9"/>
      <c r="E8" s="11" t="s">
        <v>7</v>
      </c>
      <c r="F8" s="12" t="str">
        <f>$C$1</f>
        <v>R. Abbott</v>
      </c>
      <c r="H8" s="13"/>
      <c r="I8" s="11" t="s">
        <v>12</v>
      </c>
      <c r="J8" s="14" t="str">
        <f>$G$2</f>
        <v>AA-SM-005-001</v>
      </c>
      <c r="K8" s="15"/>
      <c r="L8" s="32"/>
      <c r="M8" s="25"/>
      <c r="N8" s="25"/>
      <c r="O8" s="25"/>
      <c r="P8" s="25"/>
      <c r="Q8" s="25"/>
      <c r="R8" s="25"/>
      <c r="S8" s="25"/>
      <c r="T8" s="25"/>
    </row>
    <row r="9" spans="1:178" s="10" customFormat="1" x14ac:dyDescent="0.3">
      <c r="E9" s="11" t="s">
        <v>8</v>
      </c>
      <c r="F9" s="13" t="str">
        <f>$C$2</f>
        <v xml:space="preserve"> </v>
      </c>
      <c r="H9" s="13"/>
      <c r="I9" s="11" t="s">
        <v>13</v>
      </c>
      <c r="J9" s="15" t="str">
        <f>$G$3</f>
        <v>A</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1"/>
      <c r="B11" s="71"/>
      <c r="C11" s="71"/>
      <c r="D11" s="71"/>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COMBINED SHEAR AND TENSION ON FASTENER SHANK</v>
      </c>
      <c r="C12" s="33"/>
      <c r="D12" s="33"/>
      <c r="E12" s="33"/>
      <c r="F12" s="33"/>
      <c r="G12" s="33"/>
      <c r="H12" s="33"/>
      <c r="I12"/>
      <c r="J12" s="33"/>
      <c r="K12" s="33"/>
      <c r="L12" s="34"/>
      <c r="M12" s="35"/>
      <c r="N12" s="35"/>
      <c r="O12" s="35"/>
      <c r="P12" s="35"/>
      <c r="Q12" s="35"/>
      <c r="R12" s="35"/>
      <c r="S12" s="35"/>
      <c r="T12" s="35"/>
      <c r="U12" s="34"/>
      <c r="AL12" s="36"/>
      <c r="AM12" s="36"/>
    </row>
    <row r="13" spans="1:178" ht="13.5" customHeight="1" x14ac:dyDescent="0.3">
      <c r="A13" s="3"/>
      <c r="B13" s="84" t="s">
        <v>67</v>
      </c>
      <c r="C13" s="84"/>
      <c r="D13" s="84"/>
      <c r="E13" s="84"/>
      <c r="F13" s="84"/>
      <c r="G13" s="84"/>
      <c r="H13" s="84"/>
      <c r="I13" s="84"/>
      <c r="J13" s="84"/>
      <c r="K13" s="84"/>
      <c r="V13" s="52"/>
      <c r="W13" s="52"/>
      <c r="X13" s="52"/>
      <c r="Y13" s="52"/>
      <c r="Z13" s="52"/>
      <c r="AA13" s="53">
        <v>0</v>
      </c>
      <c r="AB13" s="53">
        <f t="shared" ref="AB13:AB33" si="0">(1-(AA13^$AF$25))^(1/$AF$26)</f>
        <v>1</v>
      </c>
      <c r="AC13" s="52"/>
      <c r="AD13" s="52"/>
      <c r="AE13" s="52">
        <v>0</v>
      </c>
      <c r="AF13" s="52">
        <v>0</v>
      </c>
      <c r="AI13" s="54"/>
      <c r="AJ13" s="54"/>
      <c r="AK13" s="54"/>
      <c r="AL13" s="54"/>
      <c r="AM13" s="54"/>
      <c r="AN13" s="54"/>
      <c r="AO13" s="54"/>
      <c r="AP13" s="54"/>
      <c r="AQ13" s="54"/>
      <c r="AR13" s="54"/>
      <c r="AS13" s="54"/>
      <c r="AT13" s="54"/>
      <c r="AU13" s="54"/>
      <c r="AV13" s="54"/>
      <c r="AW13" s="54"/>
      <c r="AX13" s="54"/>
      <c r="AY13" s="54"/>
      <c r="AZ13" s="54"/>
      <c r="BA13" s="54"/>
      <c r="BB13" s="54"/>
      <c r="BC13" s="54"/>
      <c r="BD13" s="54"/>
      <c r="BE13" s="54"/>
      <c r="BF13" s="54"/>
      <c r="BG13" s="54"/>
      <c r="BH13" s="54"/>
      <c r="BI13" s="54"/>
      <c r="BJ13" s="54"/>
      <c r="BK13" s="54"/>
      <c r="BL13" s="54"/>
      <c r="BM13" s="54"/>
      <c r="BN13" s="54"/>
      <c r="BO13" s="54"/>
      <c r="BP13" s="54"/>
      <c r="BQ13" s="54"/>
      <c r="BR13" s="54"/>
      <c r="BS13" s="54"/>
      <c r="BT13" s="54"/>
      <c r="BU13" s="54"/>
      <c r="BV13" s="54"/>
      <c r="BW13" s="54"/>
      <c r="BX13" s="54"/>
      <c r="BY13" s="54"/>
      <c r="BZ13" s="54"/>
      <c r="CA13" s="54"/>
      <c r="CB13" s="54"/>
      <c r="CC13" s="54"/>
      <c r="CD13" s="54"/>
      <c r="CE13" s="54"/>
      <c r="CF13" s="54"/>
      <c r="CG13" s="54"/>
      <c r="CH13" s="54"/>
      <c r="CI13" s="54"/>
      <c r="CJ13" s="54"/>
      <c r="CK13" s="54"/>
      <c r="CL13" s="54"/>
      <c r="CM13" s="54"/>
      <c r="CN13" s="54"/>
      <c r="CO13" s="54"/>
      <c r="CP13" s="54"/>
      <c r="CQ13" s="54"/>
      <c r="CR13" s="54"/>
      <c r="CS13" s="54"/>
      <c r="CT13" s="54"/>
      <c r="CU13" s="54"/>
      <c r="CV13" s="54"/>
      <c r="CW13" s="54"/>
      <c r="CX13" s="54"/>
      <c r="CY13" s="54"/>
      <c r="CZ13" s="54"/>
      <c r="DA13" s="54"/>
      <c r="DB13" s="54"/>
      <c r="DC13" s="54"/>
      <c r="DD13" s="54"/>
      <c r="DE13" s="54"/>
      <c r="DF13" s="54"/>
      <c r="DG13" s="54"/>
      <c r="DH13" s="54"/>
      <c r="DI13" s="54"/>
      <c r="DJ13" s="54"/>
      <c r="DK13" s="54"/>
      <c r="DL13" s="54"/>
      <c r="DM13" s="54"/>
      <c r="DN13" s="54"/>
      <c r="DO13" s="54"/>
      <c r="DP13" s="54"/>
      <c r="DQ13" s="54"/>
      <c r="DR13" s="54"/>
      <c r="DS13" s="54"/>
      <c r="DT13" s="54"/>
      <c r="DU13" s="54"/>
      <c r="DV13" s="54"/>
      <c r="DW13" s="54"/>
      <c r="DX13" s="54"/>
      <c r="DY13" s="54"/>
      <c r="DZ13" s="54"/>
      <c r="EA13" s="54"/>
      <c r="EB13" s="54"/>
      <c r="EC13" s="54"/>
      <c r="ED13" s="54"/>
      <c r="EE13" s="54"/>
      <c r="EF13" s="54"/>
      <c r="EG13" s="54"/>
      <c r="EH13" s="54"/>
      <c r="EI13" s="54"/>
      <c r="EJ13" s="54"/>
      <c r="EK13" s="54"/>
      <c r="EL13" s="54"/>
      <c r="EM13" s="54"/>
      <c r="EN13" s="54"/>
      <c r="EO13" s="54"/>
      <c r="EP13" s="54"/>
      <c r="EQ13" s="54"/>
      <c r="ER13" s="54"/>
      <c r="ES13" s="54"/>
      <c r="ET13" s="54"/>
      <c r="EU13" s="54"/>
      <c r="EV13" s="54"/>
      <c r="EW13" s="54"/>
      <c r="EX13" s="54"/>
      <c r="EY13" s="54"/>
      <c r="EZ13" s="54"/>
      <c r="FA13" s="54"/>
      <c r="FB13" s="54"/>
      <c r="FC13" s="54"/>
      <c r="FD13" s="54"/>
      <c r="FE13" s="54"/>
      <c r="FF13" s="54"/>
      <c r="FG13" s="54"/>
      <c r="FH13" s="54"/>
      <c r="FI13" s="54"/>
      <c r="FJ13" s="54"/>
      <c r="FK13" s="54"/>
      <c r="FL13" s="54"/>
      <c r="FM13" s="54"/>
      <c r="FN13" s="54"/>
      <c r="FO13" s="54"/>
      <c r="FP13" s="54"/>
      <c r="FQ13" s="54"/>
      <c r="FR13" s="54"/>
      <c r="FS13" s="54"/>
      <c r="FT13" s="54"/>
      <c r="FU13" s="54"/>
      <c r="FV13" s="54"/>
    </row>
    <row r="14" spans="1:178" x14ac:dyDescent="0.3">
      <c r="A14" s="4"/>
      <c r="B14" s="83" t="s">
        <v>52</v>
      </c>
      <c r="C14" s="83"/>
      <c r="D14" s="83"/>
      <c r="E14" s="3"/>
      <c r="F14" s="3"/>
      <c r="G14" s="3"/>
      <c r="H14" s="3"/>
      <c r="I14" s="58"/>
      <c r="J14" s="3"/>
      <c r="K14" s="3"/>
      <c r="V14" s="52">
        <f>-Z14/(Y14-AD23)</f>
        <v>0.79525755818783161</v>
      </c>
      <c r="W14" s="52">
        <f t="shared" ref="W14:W33" si="1">Y14*V14+Z14</f>
        <v>0.99407194773478957</v>
      </c>
      <c r="X14" s="52">
        <f t="shared" ref="X14:X33" si="2">(V14^2+W14^2)^0.5</f>
        <v>1.2730332364585422</v>
      </c>
      <c r="Y14" s="52">
        <f t="shared" ref="Y14:Y33" si="3">(AB14-AB13)/(AA14-AA13)</f>
        <v>-7.4542545420364092E-3</v>
      </c>
      <c r="Z14" s="52">
        <f t="shared" ref="Z14:Z33" si="4">AB14-AA14*Y14</f>
        <v>1</v>
      </c>
      <c r="AA14" s="53">
        <v>0.05</v>
      </c>
      <c r="AB14" s="53">
        <f t="shared" si="0"/>
        <v>0.99962728727289818</v>
      </c>
      <c r="AC14" s="52"/>
      <c r="AD14" s="52">
        <v>20</v>
      </c>
      <c r="AE14" s="52">
        <f>AF18</f>
        <v>0.77894135637687278</v>
      </c>
      <c r="AF14" s="52">
        <f>AE18</f>
        <v>0.62315308510149836</v>
      </c>
      <c r="AI14" s="54"/>
      <c r="AJ14" s="54"/>
      <c r="AK14" s="54"/>
      <c r="AL14" s="54"/>
      <c r="AM14" s="54"/>
      <c r="AN14" s="54"/>
      <c r="AO14" s="54"/>
      <c r="AP14" s="54"/>
      <c r="AQ14" s="54"/>
      <c r="AR14" s="54"/>
      <c r="AS14" s="54"/>
      <c r="AT14" s="54"/>
      <c r="AU14" s="54"/>
      <c r="AV14" s="54"/>
      <c r="AW14" s="54"/>
      <c r="AX14" s="54"/>
      <c r="AY14" s="54"/>
      <c r="AZ14" s="54"/>
      <c r="BA14" s="54"/>
      <c r="BB14" s="54"/>
      <c r="BC14" s="54"/>
      <c r="BD14" s="54"/>
      <c r="BE14" s="54"/>
      <c r="BF14" s="54"/>
      <c r="BG14" s="54"/>
      <c r="BH14" s="54"/>
      <c r="BI14" s="54"/>
      <c r="BJ14" s="54"/>
      <c r="BK14" s="54"/>
      <c r="BL14" s="54"/>
      <c r="BM14" s="54"/>
      <c r="BN14" s="54"/>
      <c r="BO14" s="54"/>
      <c r="BP14" s="54"/>
      <c r="BQ14" s="54"/>
      <c r="BR14" s="54"/>
      <c r="BS14" s="54"/>
      <c r="BT14" s="54"/>
      <c r="BU14" s="54"/>
      <c r="BV14" s="54"/>
      <c r="BW14" s="54"/>
      <c r="BX14" s="54"/>
      <c r="BY14" s="54"/>
      <c r="BZ14" s="54"/>
      <c r="CA14" s="54"/>
      <c r="CB14" s="54"/>
      <c r="CC14" s="54"/>
      <c r="CD14" s="54"/>
      <c r="CE14" s="54"/>
      <c r="CF14" s="54"/>
      <c r="CG14" s="54"/>
      <c r="CH14" s="54"/>
      <c r="CI14" s="54"/>
      <c r="CJ14" s="54"/>
      <c r="CK14" s="54"/>
      <c r="CL14" s="54"/>
      <c r="CM14" s="54"/>
      <c r="CN14" s="54"/>
      <c r="CO14" s="54"/>
      <c r="CP14" s="54"/>
      <c r="CQ14" s="54"/>
      <c r="CR14" s="54"/>
      <c r="CS14" s="54"/>
      <c r="CT14" s="54"/>
      <c r="CU14" s="54"/>
      <c r="CV14" s="54"/>
      <c r="CW14" s="54"/>
      <c r="CX14" s="54"/>
      <c r="CY14" s="54"/>
      <c r="CZ14" s="54"/>
      <c r="DA14" s="54"/>
      <c r="DB14" s="54"/>
      <c r="DC14" s="54"/>
      <c r="DD14" s="54"/>
      <c r="DE14" s="54"/>
      <c r="DF14" s="54"/>
      <c r="DG14" s="54"/>
      <c r="DH14" s="54"/>
      <c r="DI14" s="54"/>
      <c r="DJ14" s="54"/>
      <c r="DK14" s="54"/>
      <c r="DL14" s="54"/>
      <c r="DM14" s="54"/>
      <c r="DN14" s="54"/>
      <c r="DO14" s="54"/>
      <c r="DP14" s="54"/>
      <c r="DQ14" s="54"/>
      <c r="DR14" s="54"/>
      <c r="DS14" s="54"/>
      <c r="DT14" s="54"/>
      <c r="DU14" s="54"/>
      <c r="DV14" s="54"/>
      <c r="DW14" s="54"/>
      <c r="DX14" s="54"/>
      <c r="DY14" s="54"/>
      <c r="DZ14" s="54"/>
      <c r="EA14" s="54"/>
      <c r="EB14" s="54"/>
      <c r="EC14" s="54"/>
      <c r="ED14" s="54"/>
      <c r="EE14" s="54"/>
      <c r="EF14" s="54"/>
      <c r="EG14" s="54"/>
      <c r="EH14" s="54"/>
      <c r="EI14" s="54"/>
      <c r="EJ14" s="54"/>
      <c r="EK14" s="54"/>
      <c r="EL14" s="54"/>
      <c r="EM14" s="54"/>
      <c r="EN14" s="54"/>
      <c r="EO14" s="54"/>
      <c r="EP14" s="54"/>
      <c r="EQ14" s="54"/>
      <c r="ER14" s="54"/>
      <c r="ES14" s="54"/>
      <c r="ET14" s="54"/>
      <c r="EU14" s="54"/>
      <c r="EV14" s="54"/>
      <c r="EW14" s="54"/>
      <c r="EX14" s="54"/>
      <c r="EY14" s="54"/>
      <c r="EZ14" s="54"/>
      <c r="FA14" s="54"/>
      <c r="FB14" s="54"/>
      <c r="FC14" s="54"/>
      <c r="FD14" s="54"/>
      <c r="FE14" s="54"/>
      <c r="FF14" s="54"/>
      <c r="FG14" s="54"/>
      <c r="FH14" s="54"/>
      <c r="FI14" s="54"/>
      <c r="FJ14" s="54"/>
      <c r="FK14" s="54"/>
      <c r="FL14" s="54"/>
      <c r="FM14" s="54"/>
      <c r="FN14" s="54"/>
      <c r="FO14" s="54"/>
      <c r="FP14" s="54"/>
      <c r="FQ14" s="54"/>
      <c r="FR14" s="54"/>
      <c r="FS14" s="54"/>
      <c r="FT14" s="54"/>
      <c r="FU14" s="54"/>
      <c r="FV14" s="54"/>
    </row>
    <row r="15" spans="1:178" x14ac:dyDescent="0.3">
      <c r="A15" s="3"/>
      <c r="B15" s="3"/>
      <c r="C15" s="3"/>
      <c r="D15" s="3"/>
      <c r="E15" s="3"/>
      <c r="F15" s="3"/>
      <c r="G15" s="3"/>
      <c r="H15" s="3"/>
      <c r="I15" s="58"/>
      <c r="J15" s="3"/>
      <c r="K15" s="3"/>
      <c r="V15" s="52">
        <f>Z15/(AD23-Y15)</f>
        <v>0.77943423632049957</v>
      </c>
      <c r="W15" s="52">
        <f t="shared" si="1"/>
        <v>0.97429279540062441</v>
      </c>
      <c r="X15" s="52">
        <f t="shared" si="2"/>
        <v>1.2477035625171884</v>
      </c>
      <c r="Y15" s="52">
        <f t="shared" si="3"/>
        <v>-3.4731701105872315E-2</v>
      </c>
      <c r="Z15" s="52">
        <f t="shared" si="4"/>
        <v>1.0013638723281919</v>
      </c>
      <c r="AA15" s="53">
        <v>0.1</v>
      </c>
      <c r="AB15" s="53">
        <f t="shared" si="0"/>
        <v>0.99789070221760456</v>
      </c>
      <c r="AC15" s="52"/>
      <c r="AD15" s="52"/>
      <c r="AE15" s="52"/>
      <c r="AF15" s="52"/>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4"/>
      <c r="BK15" s="54"/>
      <c r="BL15" s="54"/>
      <c r="BM15" s="54"/>
      <c r="BN15" s="54"/>
      <c r="BO15" s="54"/>
      <c r="BP15" s="54"/>
      <c r="BQ15" s="54"/>
      <c r="BR15" s="54"/>
      <c r="BS15" s="54"/>
      <c r="BT15" s="54"/>
      <c r="BU15" s="54"/>
      <c r="BV15" s="54"/>
      <c r="BW15" s="54"/>
      <c r="BX15" s="54"/>
      <c r="BY15" s="54"/>
      <c r="BZ15" s="54"/>
      <c r="CA15" s="54"/>
      <c r="CB15" s="54"/>
      <c r="CC15" s="54"/>
      <c r="CD15" s="54"/>
      <c r="CE15" s="54"/>
      <c r="CF15" s="54"/>
      <c r="CG15" s="54"/>
      <c r="CH15" s="54"/>
      <c r="CI15" s="54"/>
      <c r="CJ15" s="54"/>
      <c r="CK15" s="54"/>
      <c r="CL15" s="54"/>
      <c r="CM15" s="54"/>
      <c r="CN15" s="54"/>
      <c r="CO15" s="54"/>
      <c r="CP15" s="54"/>
      <c r="CQ15" s="54"/>
      <c r="CR15" s="54"/>
      <c r="CS15" s="54"/>
      <c r="CT15" s="54"/>
      <c r="CU15" s="54"/>
      <c r="CV15" s="54"/>
      <c r="CW15" s="54"/>
      <c r="CX15" s="54"/>
      <c r="CY15" s="54"/>
      <c r="CZ15" s="54"/>
      <c r="DA15" s="54"/>
      <c r="DB15" s="54"/>
      <c r="DC15" s="54"/>
      <c r="DD15" s="54"/>
      <c r="DE15" s="54"/>
      <c r="DF15" s="54"/>
      <c r="DG15" s="54"/>
      <c r="DH15" s="54"/>
      <c r="DI15" s="54"/>
      <c r="DJ15" s="54"/>
      <c r="DK15" s="54"/>
      <c r="DL15" s="54"/>
      <c r="DM15" s="54"/>
      <c r="DN15" s="54"/>
      <c r="DO15" s="54"/>
      <c r="DP15" s="54"/>
      <c r="DQ15" s="54"/>
      <c r="DR15" s="54"/>
      <c r="DS15" s="54"/>
      <c r="DT15" s="54"/>
      <c r="DU15" s="54"/>
      <c r="DV15" s="54"/>
      <c r="DW15" s="54"/>
      <c r="DX15" s="54"/>
      <c r="DY15" s="54"/>
      <c r="DZ15" s="54"/>
      <c r="EA15" s="54"/>
      <c r="EB15" s="54"/>
      <c r="EC15" s="54"/>
      <c r="ED15" s="54"/>
      <c r="EE15" s="54"/>
      <c r="EF15" s="54"/>
      <c r="EG15" s="54"/>
      <c r="EH15" s="54"/>
      <c r="EI15" s="54"/>
      <c r="EJ15" s="54"/>
      <c r="EK15" s="54"/>
      <c r="EL15" s="54"/>
      <c r="EM15" s="54"/>
      <c r="EN15" s="54"/>
      <c r="EO15" s="54"/>
      <c r="EP15" s="54"/>
      <c r="EQ15" s="54"/>
      <c r="ER15" s="54"/>
      <c r="ES15" s="54"/>
      <c r="ET15" s="54"/>
      <c r="EU15" s="54"/>
      <c r="EV15" s="54"/>
      <c r="EW15" s="54"/>
      <c r="EX15" s="54"/>
      <c r="EY15" s="54"/>
      <c r="EZ15" s="54"/>
      <c r="FA15" s="54"/>
      <c r="FB15" s="54"/>
      <c r="FC15" s="54"/>
      <c r="FD15" s="54"/>
      <c r="FE15" s="54"/>
      <c r="FF15" s="54"/>
      <c r="FG15" s="54"/>
      <c r="FH15" s="54"/>
      <c r="FI15" s="54"/>
      <c r="FJ15" s="54"/>
      <c r="FK15" s="54"/>
      <c r="FL15" s="54"/>
      <c r="FM15" s="54"/>
      <c r="FN15" s="54"/>
      <c r="FO15" s="54"/>
      <c r="FP15" s="54"/>
      <c r="FQ15" s="54"/>
      <c r="FR15" s="54"/>
      <c r="FS15" s="54"/>
      <c r="FT15" s="54"/>
      <c r="FU15" s="54"/>
      <c r="FV15" s="54"/>
    </row>
    <row r="16" spans="1:178" x14ac:dyDescent="0.3">
      <c r="B16" s="52" t="s">
        <v>59</v>
      </c>
      <c r="E16" s="3"/>
      <c r="F16" s="3"/>
      <c r="G16" s="58"/>
      <c r="H16" s="3"/>
      <c r="I16" s="3"/>
      <c r="V16" s="52">
        <f>Z16/(AD23-Y16)</f>
        <v>0.75919689805822221</v>
      </c>
      <c r="W16" s="52">
        <f t="shared" si="1"/>
        <v>0.94899612257277777</v>
      </c>
      <c r="X16" s="52">
        <f t="shared" si="2"/>
        <v>1.2153080147351094</v>
      </c>
      <c r="Y16" s="52">
        <f t="shared" si="3"/>
        <v>-7.4172951645941079E-2</v>
      </c>
      <c r="Z16" s="52">
        <f t="shared" si="4"/>
        <v>1.0053079973821988</v>
      </c>
      <c r="AA16" s="53">
        <v>0.15</v>
      </c>
      <c r="AB16" s="53">
        <f t="shared" si="0"/>
        <v>0.99418205463530751</v>
      </c>
      <c r="AC16" s="52"/>
      <c r="AD16" s="52"/>
      <c r="AE16" s="52"/>
      <c r="AF16" s="52">
        <f>MIN(X14:X33)</f>
        <v>0.99753165571111446</v>
      </c>
      <c r="AI16" s="54"/>
      <c r="AJ16" s="54"/>
      <c r="AK16" s="54"/>
      <c r="AL16" s="54"/>
      <c r="AM16" s="54"/>
      <c r="AN16" s="54"/>
      <c r="AO16" s="54"/>
      <c r="AP16" s="54"/>
      <c r="AQ16" s="54"/>
      <c r="AR16" s="54"/>
      <c r="AS16" s="54"/>
      <c r="AT16" s="54"/>
      <c r="AU16" s="54"/>
      <c r="AV16" s="54"/>
      <c r="AW16" s="54"/>
      <c r="AX16" s="54"/>
      <c r="AY16" s="54"/>
      <c r="AZ16" s="54"/>
      <c r="BA16" s="54"/>
      <c r="BB16" s="54"/>
      <c r="BC16" s="54"/>
      <c r="BD16" s="54"/>
      <c r="BE16" s="54"/>
      <c r="BF16" s="54"/>
      <c r="BG16" s="54"/>
      <c r="BH16" s="54"/>
      <c r="BI16" s="54"/>
      <c r="BJ16" s="54"/>
      <c r="BK16" s="54"/>
      <c r="BL16" s="54"/>
      <c r="BM16" s="54"/>
      <c r="BN16" s="54"/>
      <c r="BO16" s="54"/>
      <c r="BP16" s="54"/>
      <c r="BQ16" s="54"/>
      <c r="BR16" s="54"/>
      <c r="BS16" s="54"/>
      <c r="BT16" s="54"/>
      <c r="BU16" s="54"/>
      <c r="BV16" s="54"/>
      <c r="BW16" s="54"/>
      <c r="BX16" s="54"/>
      <c r="BY16" s="54"/>
      <c r="BZ16" s="54"/>
      <c r="CA16" s="54"/>
      <c r="CB16" s="54"/>
      <c r="CC16" s="54"/>
      <c r="CD16" s="54"/>
      <c r="CE16" s="54"/>
      <c r="CF16" s="54"/>
      <c r="CG16" s="54"/>
      <c r="CH16" s="54"/>
      <c r="CI16" s="54"/>
      <c r="CJ16" s="54"/>
      <c r="CK16" s="54"/>
      <c r="CL16" s="54"/>
      <c r="CM16" s="54"/>
      <c r="CN16" s="54"/>
      <c r="CO16" s="54"/>
      <c r="CP16" s="54"/>
      <c r="CQ16" s="54"/>
      <c r="CR16" s="54"/>
      <c r="CS16" s="54"/>
      <c r="CT16" s="54"/>
      <c r="CU16" s="54"/>
      <c r="CV16" s="54"/>
      <c r="CW16" s="54"/>
      <c r="CX16" s="54"/>
      <c r="CY16" s="54"/>
      <c r="CZ16" s="54"/>
      <c r="DA16" s="54"/>
      <c r="DB16" s="54"/>
      <c r="DC16" s="54"/>
      <c r="DD16" s="54"/>
      <c r="DE16" s="54"/>
      <c r="DF16" s="54"/>
      <c r="DG16" s="54"/>
      <c r="DH16" s="54"/>
      <c r="DI16" s="54"/>
      <c r="DJ16" s="54"/>
      <c r="DK16" s="54"/>
      <c r="DL16" s="54"/>
      <c r="DM16" s="54"/>
      <c r="DN16" s="54"/>
      <c r="DO16" s="54"/>
      <c r="DP16" s="54"/>
      <c r="DQ16" s="54"/>
      <c r="DR16" s="54"/>
      <c r="DS16" s="54"/>
      <c r="DT16" s="54"/>
      <c r="DU16" s="54"/>
      <c r="DV16" s="54"/>
      <c r="DW16" s="54"/>
      <c r="DX16" s="54"/>
      <c r="DY16" s="54"/>
      <c r="DZ16" s="54"/>
      <c r="EA16" s="54"/>
      <c r="EB16" s="54"/>
      <c r="EC16" s="54"/>
      <c r="ED16" s="54"/>
      <c r="EE16" s="54"/>
      <c r="EF16" s="54"/>
      <c r="EG16" s="54"/>
      <c r="EH16" s="54"/>
      <c r="EI16" s="54"/>
      <c r="EJ16" s="54"/>
      <c r="EK16" s="54"/>
      <c r="EL16" s="54"/>
      <c r="EM16" s="54"/>
      <c r="EN16" s="54"/>
      <c r="EO16" s="54"/>
      <c r="EP16" s="54"/>
      <c r="EQ16" s="54"/>
      <c r="ER16" s="54"/>
      <c r="ES16" s="54"/>
      <c r="ET16" s="54"/>
      <c r="EU16" s="54"/>
      <c r="EV16" s="54"/>
      <c r="EW16" s="54"/>
      <c r="EX16" s="54"/>
      <c r="EY16" s="54"/>
      <c r="EZ16" s="54"/>
      <c r="FA16" s="54"/>
      <c r="FB16" s="54"/>
      <c r="FC16" s="54"/>
      <c r="FD16" s="54"/>
      <c r="FE16" s="54"/>
      <c r="FF16" s="54"/>
      <c r="FG16" s="54"/>
      <c r="FH16" s="54"/>
      <c r="FI16" s="54"/>
      <c r="FJ16" s="54"/>
      <c r="FK16" s="54"/>
      <c r="FL16" s="54"/>
      <c r="FM16" s="54"/>
      <c r="FN16" s="54"/>
      <c r="FO16" s="54"/>
      <c r="FP16" s="54"/>
      <c r="FQ16" s="54"/>
      <c r="FR16" s="54"/>
      <c r="FS16" s="54"/>
      <c r="FT16" s="54"/>
      <c r="FU16" s="54"/>
      <c r="FV16" s="54"/>
    </row>
    <row r="17" spans="1:178" ht="15" x14ac:dyDescent="0.35">
      <c r="B17" s="55" t="s">
        <v>53</v>
      </c>
      <c r="C17" s="72">
        <v>12000</v>
      </c>
      <c r="D17" s="56" t="s">
        <v>24</v>
      </c>
      <c r="E17" s="3"/>
      <c r="F17" s="3"/>
      <c r="G17" s="58"/>
      <c r="H17" s="3"/>
      <c r="I17" s="3"/>
      <c r="V17" s="52">
        <f>Z17/(AD23-Y17)</f>
        <v>0.73758729998944683</v>
      </c>
      <c r="W17" s="52">
        <f t="shared" si="1"/>
        <v>0.9219841249868086</v>
      </c>
      <c r="X17" s="52">
        <f t="shared" si="2"/>
        <v>1.1807157794462702</v>
      </c>
      <c r="Y17" s="52">
        <f t="shared" si="3"/>
        <v>-0.12287183478913773</v>
      </c>
      <c r="Z17" s="52">
        <f t="shared" si="4"/>
        <v>1.0126128298536781</v>
      </c>
      <c r="AA17" s="53">
        <v>0.2</v>
      </c>
      <c r="AB17" s="53">
        <f t="shared" si="0"/>
        <v>0.98803846289585062</v>
      </c>
      <c r="AC17" s="52"/>
      <c r="AD17" s="52"/>
      <c r="AE17" s="52"/>
      <c r="AF17" s="52"/>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4"/>
      <c r="CC17" s="54"/>
      <c r="CD17" s="54"/>
      <c r="CE17" s="54"/>
      <c r="CF17" s="54"/>
      <c r="CG17" s="54"/>
      <c r="CH17" s="54"/>
      <c r="CI17" s="54"/>
      <c r="CJ17" s="54"/>
      <c r="CK17" s="54"/>
      <c r="CL17" s="54"/>
      <c r="CM17" s="54"/>
      <c r="CN17" s="54"/>
      <c r="CO17" s="54"/>
      <c r="CP17" s="54"/>
      <c r="CQ17" s="54"/>
      <c r="CR17" s="54"/>
      <c r="CS17" s="54"/>
      <c r="CT17" s="54"/>
      <c r="CU17" s="54"/>
      <c r="CV17" s="54"/>
      <c r="CW17" s="54"/>
      <c r="CX17" s="54"/>
      <c r="CY17" s="54"/>
      <c r="CZ17" s="54"/>
      <c r="DA17" s="54"/>
      <c r="DB17" s="54"/>
      <c r="DC17" s="54"/>
      <c r="DD17" s="54"/>
      <c r="DE17" s="54"/>
      <c r="DF17" s="54"/>
      <c r="DG17" s="54"/>
      <c r="DH17" s="54"/>
      <c r="DI17" s="54"/>
      <c r="DJ17" s="54"/>
      <c r="DK17" s="54"/>
      <c r="DL17" s="54"/>
      <c r="DM17" s="54"/>
      <c r="DN17" s="54"/>
      <c r="DO17" s="54"/>
      <c r="DP17" s="54"/>
      <c r="DQ17" s="54"/>
      <c r="DR17" s="54"/>
      <c r="DS17" s="54"/>
      <c r="DT17" s="54"/>
      <c r="DU17" s="54"/>
      <c r="DV17" s="54"/>
      <c r="DW17" s="54"/>
      <c r="DX17" s="54"/>
      <c r="DY17" s="54"/>
      <c r="DZ17" s="54"/>
      <c r="EA17" s="54"/>
      <c r="EB17" s="54"/>
      <c r="EC17" s="54"/>
      <c r="ED17" s="54"/>
      <c r="EE17" s="54"/>
      <c r="EF17" s="54"/>
      <c r="EG17" s="54"/>
      <c r="EH17" s="54"/>
      <c r="EI17" s="54"/>
      <c r="EJ17" s="54"/>
      <c r="EK17" s="54"/>
      <c r="EL17" s="54"/>
      <c r="EM17" s="54"/>
      <c r="EN17" s="54"/>
      <c r="EO17" s="54"/>
      <c r="EP17" s="54"/>
      <c r="EQ17" s="54"/>
      <c r="ER17" s="54"/>
      <c r="ES17" s="54"/>
      <c r="ET17" s="54"/>
      <c r="EU17" s="54"/>
      <c r="EV17" s="54"/>
      <c r="EW17" s="54"/>
      <c r="EX17" s="54"/>
      <c r="EY17" s="54"/>
      <c r="EZ17" s="54"/>
      <c r="FA17" s="54"/>
      <c r="FB17" s="54"/>
      <c r="FC17" s="54"/>
      <c r="FD17" s="54"/>
      <c r="FE17" s="54"/>
      <c r="FF17" s="54"/>
      <c r="FG17" s="54"/>
      <c r="FH17" s="54"/>
      <c r="FI17" s="54"/>
      <c r="FJ17" s="54"/>
      <c r="FK17" s="54"/>
      <c r="FL17" s="54"/>
      <c r="FM17" s="54"/>
      <c r="FN17" s="54"/>
      <c r="FO17" s="54"/>
      <c r="FP17" s="54"/>
      <c r="FQ17" s="54"/>
      <c r="FR17" s="54"/>
      <c r="FS17" s="54"/>
      <c r="FT17" s="54"/>
      <c r="FU17" s="54"/>
      <c r="FV17" s="54"/>
    </row>
    <row r="18" spans="1:178" ht="15" x14ac:dyDescent="0.35">
      <c r="B18" s="55" t="s">
        <v>54</v>
      </c>
      <c r="C18" s="72">
        <v>15000</v>
      </c>
      <c r="D18" s="56" t="s">
        <v>24</v>
      </c>
      <c r="E18" s="3"/>
      <c r="F18" s="3"/>
      <c r="G18" s="58"/>
      <c r="H18" s="3"/>
      <c r="I18" s="3"/>
      <c r="V18" s="52">
        <f>Z18/(AD23-Y18)</f>
        <v>0.71624194392253959</v>
      </c>
      <c r="W18" s="52">
        <f t="shared" si="1"/>
        <v>0.89530242990317455</v>
      </c>
      <c r="X18" s="52">
        <f t="shared" si="2"/>
        <v>1.1465465377491082</v>
      </c>
      <c r="Y18" s="52">
        <f t="shared" si="3"/>
        <v>-0.17963676544382248</v>
      </c>
      <c r="Z18" s="52">
        <f t="shared" si="4"/>
        <v>1.0239658159846152</v>
      </c>
      <c r="AA18" s="53">
        <v>0.25</v>
      </c>
      <c r="AB18" s="53">
        <f t="shared" si="0"/>
        <v>0.9790566246236595</v>
      </c>
      <c r="AC18" s="52"/>
      <c r="AD18" s="52"/>
      <c r="AE18" s="52">
        <f>INDEX(V14:V33,MATCH(AF16,X14:X33,0))</f>
        <v>0.62315308510149836</v>
      </c>
      <c r="AF18" s="52">
        <f>INDEX(W14:W33,MATCH(AF16,X14:X33,0))</f>
        <v>0.77894135637687278</v>
      </c>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4"/>
      <c r="CC18" s="54"/>
      <c r="CD18" s="54"/>
      <c r="CE18" s="54"/>
      <c r="CF18" s="54"/>
      <c r="CG18" s="54"/>
      <c r="CH18" s="54"/>
      <c r="CI18" s="54"/>
      <c r="CJ18" s="54"/>
      <c r="CK18" s="54"/>
      <c r="CL18" s="54"/>
      <c r="CM18" s="54"/>
      <c r="CN18" s="54"/>
      <c r="CO18" s="54"/>
      <c r="CP18" s="54"/>
      <c r="CQ18" s="54"/>
      <c r="CR18" s="54"/>
      <c r="CS18" s="54"/>
      <c r="CT18" s="54"/>
      <c r="CU18" s="54"/>
      <c r="CV18" s="54"/>
      <c r="CW18" s="54"/>
      <c r="CX18" s="54"/>
      <c r="CY18" s="54"/>
      <c r="CZ18" s="54"/>
      <c r="DA18" s="54"/>
      <c r="DB18" s="54"/>
      <c r="DC18" s="54"/>
      <c r="DD18" s="54"/>
      <c r="DE18" s="54"/>
      <c r="DF18" s="54"/>
      <c r="DG18" s="54"/>
      <c r="DH18" s="54"/>
      <c r="DI18" s="54"/>
      <c r="DJ18" s="54"/>
      <c r="DK18" s="54"/>
      <c r="DL18" s="54"/>
      <c r="DM18" s="54"/>
      <c r="DN18" s="54"/>
      <c r="DO18" s="54"/>
      <c r="DP18" s="54"/>
      <c r="DQ18" s="54"/>
      <c r="DR18" s="54"/>
      <c r="DS18" s="54"/>
      <c r="DT18" s="54"/>
      <c r="DU18" s="54"/>
      <c r="DV18" s="54"/>
      <c r="DW18" s="54"/>
      <c r="DX18" s="54"/>
      <c r="DY18" s="54"/>
      <c r="DZ18" s="54"/>
      <c r="EA18" s="54"/>
      <c r="EB18" s="54"/>
      <c r="EC18" s="54"/>
      <c r="ED18" s="54"/>
      <c r="EE18" s="54"/>
      <c r="EF18" s="54"/>
      <c r="EG18" s="54"/>
      <c r="EH18" s="54"/>
      <c r="EI18" s="54"/>
      <c r="EJ18" s="54"/>
      <c r="EK18" s="54"/>
      <c r="EL18" s="54"/>
      <c r="EM18" s="54"/>
      <c r="EN18" s="54"/>
      <c r="EO18" s="54"/>
      <c r="EP18" s="54"/>
      <c r="EQ18" s="54"/>
      <c r="ER18" s="54"/>
      <c r="ES18" s="54"/>
      <c r="ET18" s="54"/>
      <c r="EU18" s="54"/>
      <c r="EV18" s="54"/>
      <c r="EW18" s="54"/>
      <c r="EX18" s="54"/>
      <c r="EY18" s="54"/>
      <c r="EZ18" s="54"/>
      <c r="FA18" s="54"/>
      <c r="FB18" s="54"/>
      <c r="FC18" s="54"/>
      <c r="FD18" s="54"/>
      <c r="FE18" s="54"/>
      <c r="FF18" s="54"/>
      <c r="FG18" s="54"/>
      <c r="FH18" s="54"/>
      <c r="FI18" s="54"/>
      <c r="FJ18" s="54"/>
      <c r="FK18" s="54"/>
      <c r="FL18" s="54"/>
      <c r="FM18" s="54"/>
      <c r="FN18" s="54"/>
      <c r="FO18" s="54"/>
      <c r="FP18" s="54"/>
      <c r="FQ18" s="54"/>
      <c r="FR18" s="54"/>
      <c r="FS18" s="54"/>
      <c r="FT18" s="54"/>
      <c r="FU18" s="54"/>
      <c r="FV18" s="54"/>
    </row>
    <row r="19" spans="1:178" x14ac:dyDescent="0.3">
      <c r="B19" s="3"/>
      <c r="C19" s="3"/>
      <c r="D19" s="3"/>
      <c r="E19" s="3"/>
      <c r="F19" s="3"/>
      <c r="G19" s="58"/>
      <c r="H19" s="3"/>
      <c r="I19" s="3"/>
      <c r="V19" s="52">
        <f>Z19/(AD23-Y19)</f>
        <v>0.69617918332642814</v>
      </c>
      <c r="W19" s="52">
        <f t="shared" si="1"/>
        <v>0.87022397915803518</v>
      </c>
      <c r="X19" s="52">
        <f t="shared" si="2"/>
        <v>1.1144304505884146</v>
      </c>
      <c r="Y19" s="52">
        <f t="shared" si="3"/>
        <v>-0.24392138748885023</v>
      </c>
      <c r="Z19" s="52">
        <f t="shared" si="4"/>
        <v>1.0400369714958722</v>
      </c>
      <c r="AA19" s="53">
        <v>0.3</v>
      </c>
      <c r="AB19" s="53">
        <f t="shared" si="0"/>
        <v>0.96686055524921699</v>
      </c>
      <c r="AC19" s="52"/>
      <c r="AD19" s="52"/>
      <c r="AE19" s="52"/>
      <c r="AF19" s="52">
        <f>(AE18^2+AF18^2)^0.5</f>
        <v>0.99753165571111446</v>
      </c>
      <c r="AG19" s="52"/>
      <c r="AH19" s="52"/>
      <c r="AI19" s="52"/>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54"/>
      <c r="BJ19" s="54"/>
      <c r="BK19" s="54"/>
      <c r="BL19" s="54"/>
      <c r="BM19" s="54"/>
      <c r="BN19" s="54"/>
      <c r="BO19" s="54"/>
      <c r="BP19" s="54"/>
      <c r="BQ19" s="54"/>
      <c r="BR19" s="54"/>
      <c r="BS19" s="54"/>
      <c r="BT19" s="54"/>
      <c r="BU19" s="54"/>
      <c r="BV19" s="54"/>
      <c r="BW19" s="54"/>
      <c r="BX19" s="54"/>
      <c r="BY19" s="54"/>
      <c r="BZ19" s="54"/>
      <c r="CA19" s="54"/>
      <c r="CB19" s="54"/>
      <c r="CC19" s="54"/>
      <c r="CD19" s="54"/>
      <c r="CE19" s="54"/>
      <c r="CF19" s="54"/>
      <c r="CG19" s="54"/>
      <c r="CH19" s="54"/>
      <c r="CI19" s="54"/>
      <c r="CJ19" s="54"/>
      <c r="CK19" s="54"/>
      <c r="CL19" s="54"/>
      <c r="CM19" s="54"/>
      <c r="CN19" s="54"/>
      <c r="CO19" s="54"/>
      <c r="CP19" s="54"/>
      <c r="CQ19" s="54"/>
      <c r="CR19" s="54"/>
      <c r="CS19" s="54"/>
      <c r="CT19" s="54"/>
      <c r="CU19" s="54"/>
      <c r="CV19" s="54"/>
      <c r="CW19" s="54"/>
      <c r="CX19" s="54"/>
      <c r="CY19" s="54"/>
      <c r="CZ19" s="54"/>
      <c r="DA19" s="54"/>
      <c r="DB19" s="54"/>
      <c r="DC19" s="54"/>
      <c r="DD19" s="54"/>
      <c r="DE19" s="54"/>
      <c r="DF19" s="54"/>
      <c r="DG19" s="54"/>
      <c r="DH19" s="54"/>
      <c r="DI19" s="54"/>
      <c r="DJ19" s="54"/>
      <c r="DK19" s="54"/>
      <c r="DL19" s="54"/>
      <c r="DM19" s="54"/>
      <c r="DN19" s="54"/>
      <c r="DO19" s="54"/>
      <c r="DP19" s="54"/>
      <c r="DQ19" s="54"/>
      <c r="DR19" s="54"/>
      <c r="DS19" s="54"/>
      <c r="DT19" s="54"/>
      <c r="DU19" s="54"/>
      <c r="DV19" s="54"/>
      <c r="DW19" s="54"/>
      <c r="DX19" s="54"/>
      <c r="DY19" s="54"/>
      <c r="DZ19" s="54"/>
      <c r="EA19" s="54"/>
      <c r="EB19" s="54"/>
      <c r="EC19" s="54"/>
      <c r="ED19" s="54"/>
      <c r="EE19" s="54"/>
      <c r="EF19" s="54"/>
      <c r="EG19" s="54"/>
      <c r="EH19" s="54"/>
      <c r="EI19" s="54"/>
      <c r="EJ19" s="54"/>
      <c r="EK19" s="54"/>
      <c r="EL19" s="54"/>
      <c r="EM19" s="54"/>
      <c r="EN19" s="54"/>
      <c r="EO19" s="54"/>
      <c r="EP19" s="54"/>
      <c r="EQ19" s="54"/>
      <c r="ER19" s="54"/>
      <c r="ES19" s="54"/>
      <c r="ET19" s="54"/>
      <c r="EU19" s="54"/>
      <c r="EV19" s="54"/>
      <c r="EW19" s="54"/>
      <c r="EX19" s="54"/>
      <c r="EY19" s="54"/>
      <c r="EZ19" s="54"/>
      <c r="FA19" s="54"/>
      <c r="FB19" s="54"/>
      <c r="FC19" s="54"/>
      <c r="FD19" s="54"/>
      <c r="FE19" s="54"/>
      <c r="FF19" s="54"/>
      <c r="FG19" s="54"/>
      <c r="FH19" s="54"/>
      <c r="FI19" s="54"/>
      <c r="FJ19" s="54"/>
      <c r="FK19" s="54"/>
      <c r="FL19" s="54"/>
      <c r="FM19" s="54"/>
      <c r="FN19" s="54"/>
      <c r="FO19" s="54"/>
      <c r="FP19" s="54"/>
      <c r="FQ19" s="54"/>
      <c r="FR19" s="54"/>
      <c r="FS19" s="54"/>
      <c r="FT19" s="59"/>
      <c r="FU19" s="59"/>
      <c r="FV19" s="59"/>
    </row>
    <row r="20" spans="1:178" x14ac:dyDescent="0.3">
      <c r="B20" s="52" t="s">
        <v>60</v>
      </c>
      <c r="E20" s="60"/>
      <c r="F20" s="3"/>
      <c r="G20" s="58"/>
      <c r="H20" s="3"/>
      <c r="I20" s="3"/>
      <c r="V20" s="52">
        <f>Z20/(AD23-Y20)</f>
        <v>0.67804837614545477</v>
      </c>
      <c r="W20" s="52">
        <f t="shared" si="1"/>
        <v>0.84756047018181835</v>
      </c>
      <c r="X20" s="52">
        <f t="shared" si="2"/>
        <v>1.0854069978622365</v>
      </c>
      <c r="Y20" s="52">
        <f t="shared" si="3"/>
        <v>-0.3155683044687852</v>
      </c>
      <c r="Z20" s="52">
        <f t="shared" si="4"/>
        <v>1.0615310465898526</v>
      </c>
      <c r="AA20" s="53">
        <v>0.35</v>
      </c>
      <c r="AB20" s="53">
        <f t="shared" si="0"/>
        <v>0.95108214002577773</v>
      </c>
      <c r="AC20" s="52"/>
      <c r="AD20" s="52"/>
      <c r="AE20" s="52"/>
      <c r="AF20" s="52"/>
      <c r="AG20" s="52"/>
      <c r="AH20" s="52"/>
      <c r="AI20" s="52"/>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54"/>
      <c r="BM20" s="54"/>
      <c r="BN20" s="54"/>
      <c r="BO20" s="54"/>
      <c r="BP20" s="54"/>
      <c r="BQ20" s="54"/>
      <c r="BR20" s="54"/>
      <c r="BS20" s="54"/>
      <c r="BT20" s="54"/>
      <c r="BU20" s="54"/>
      <c r="BV20" s="54"/>
      <c r="BW20" s="54"/>
      <c r="BX20" s="54"/>
      <c r="BY20" s="54"/>
      <c r="BZ20" s="54"/>
      <c r="CA20" s="54"/>
      <c r="CB20" s="54"/>
      <c r="CC20" s="54"/>
      <c r="CD20" s="54"/>
      <c r="CE20" s="54"/>
      <c r="CF20" s="54"/>
      <c r="CG20" s="54"/>
      <c r="CH20" s="54"/>
      <c r="CI20" s="54"/>
      <c r="CJ20" s="54"/>
      <c r="CK20" s="54"/>
      <c r="CL20" s="54"/>
      <c r="CM20" s="54"/>
      <c r="CN20" s="54"/>
      <c r="CO20" s="54"/>
      <c r="CP20" s="54"/>
      <c r="CQ20" s="54"/>
      <c r="CR20" s="54"/>
      <c r="CS20" s="54"/>
      <c r="CT20" s="54"/>
      <c r="CU20" s="54"/>
      <c r="CV20" s="54"/>
      <c r="CW20" s="54"/>
      <c r="CX20" s="54"/>
      <c r="CY20" s="54"/>
      <c r="CZ20" s="54"/>
      <c r="DA20" s="54"/>
      <c r="DB20" s="54"/>
      <c r="DC20" s="54"/>
      <c r="DD20" s="54"/>
      <c r="DE20" s="54"/>
      <c r="DF20" s="54"/>
      <c r="DG20" s="54"/>
      <c r="DH20" s="54"/>
      <c r="DI20" s="54"/>
      <c r="DJ20" s="54"/>
      <c r="DK20" s="54"/>
      <c r="DL20" s="54"/>
      <c r="DM20" s="54"/>
      <c r="DN20" s="54"/>
      <c r="DO20" s="54"/>
      <c r="DP20" s="54"/>
      <c r="DQ20" s="54"/>
      <c r="DR20" s="54"/>
      <c r="DS20" s="54"/>
      <c r="DT20" s="54"/>
      <c r="DU20" s="54"/>
      <c r="DV20" s="54"/>
      <c r="DW20" s="54"/>
      <c r="DX20" s="54"/>
      <c r="DY20" s="54"/>
      <c r="DZ20" s="54"/>
      <c r="EA20" s="54"/>
      <c r="EB20" s="54"/>
      <c r="EC20" s="54"/>
      <c r="ED20" s="54"/>
      <c r="EE20" s="54"/>
      <c r="EF20" s="54"/>
      <c r="EG20" s="54"/>
      <c r="EH20" s="54"/>
      <c r="EI20" s="54"/>
      <c r="EJ20" s="54"/>
      <c r="EK20" s="54"/>
      <c r="EL20" s="54"/>
      <c r="EM20" s="54"/>
      <c r="EN20" s="54"/>
      <c r="EO20" s="54"/>
      <c r="EP20" s="54"/>
      <c r="EQ20" s="54"/>
      <c r="ER20" s="54"/>
      <c r="ES20" s="54"/>
      <c r="ET20" s="54"/>
      <c r="EU20" s="54"/>
      <c r="EV20" s="54"/>
      <c r="EW20" s="54"/>
      <c r="EX20" s="54"/>
      <c r="EY20" s="54"/>
      <c r="EZ20" s="54"/>
      <c r="FA20" s="54"/>
      <c r="FB20" s="54"/>
      <c r="FC20" s="54"/>
      <c r="FD20" s="54"/>
      <c r="FE20" s="54"/>
      <c r="FF20" s="54"/>
      <c r="FG20" s="54"/>
      <c r="FH20" s="54"/>
      <c r="FI20" s="54"/>
      <c r="FJ20" s="54"/>
      <c r="FK20" s="54"/>
      <c r="FL20" s="54"/>
      <c r="FM20" s="54"/>
      <c r="FN20" s="54"/>
      <c r="FO20" s="54"/>
      <c r="FP20" s="54"/>
      <c r="FQ20" s="54"/>
      <c r="FR20" s="54"/>
      <c r="FS20" s="54"/>
      <c r="FT20" s="59"/>
      <c r="FU20" s="59"/>
      <c r="FV20" s="59"/>
    </row>
    <row r="21" spans="1:178" ht="15" x14ac:dyDescent="0.35">
      <c r="B21" s="55" t="s">
        <v>55</v>
      </c>
      <c r="C21" s="72">
        <v>30000</v>
      </c>
      <c r="D21" s="56" t="s">
        <v>24</v>
      </c>
      <c r="E21" s="61"/>
      <c r="F21" s="3"/>
      <c r="G21" s="58"/>
      <c r="H21" s="3"/>
      <c r="I21" s="3"/>
      <c r="V21" s="52">
        <f>Z21/(AD23-Y21)</f>
        <v>0.66226017861059927</v>
      </c>
      <c r="W21" s="52">
        <f t="shared" si="1"/>
        <v>0.82782522326324903</v>
      </c>
      <c r="X21" s="52">
        <f t="shared" si="2"/>
        <v>1.0601335502870339</v>
      </c>
      <c r="Y21" s="52">
        <f t="shared" si="3"/>
        <v>-0.39472505687712067</v>
      </c>
      <c r="Z21" s="52">
        <f t="shared" si="4"/>
        <v>1.08923590993277</v>
      </c>
      <c r="AA21" s="53">
        <v>0.4</v>
      </c>
      <c r="AB21" s="53">
        <f t="shared" si="0"/>
        <v>0.93134588718192168</v>
      </c>
      <c r="AC21" s="52"/>
      <c r="AD21" s="62">
        <f>C26</f>
        <v>0.45999999999999996</v>
      </c>
      <c r="AE21" s="62">
        <f>C28</f>
        <v>0.57499999999999996</v>
      </c>
      <c r="AF21" s="52"/>
      <c r="AG21" s="52"/>
      <c r="AH21" s="52"/>
      <c r="AI21" s="52"/>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54"/>
      <c r="BM21" s="54"/>
      <c r="BN21" s="54"/>
      <c r="BO21" s="54"/>
      <c r="BP21" s="54"/>
      <c r="BQ21" s="54"/>
      <c r="BR21" s="54"/>
      <c r="BS21" s="54"/>
      <c r="BT21" s="54"/>
      <c r="BU21" s="54"/>
      <c r="BV21" s="54"/>
      <c r="BW21" s="54"/>
      <c r="BX21" s="54"/>
      <c r="BY21" s="54"/>
      <c r="BZ21" s="54"/>
      <c r="CA21" s="54"/>
      <c r="CB21" s="54"/>
      <c r="CC21" s="54"/>
      <c r="CD21" s="54"/>
      <c r="CE21" s="54"/>
      <c r="CF21" s="54"/>
      <c r="CG21" s="54"/>
      <c r="CH21" s="54"/>
      <c r="CI21" s="54"/>
      <c r="CJ21" s="54"/>
      <c r="CK21" s="54"/>
      <c r="CL21" s="54"/>
      <c r="CM21" s="54"/>
      <c r="CN21" s="54"/>
      <c r="CO21" s="54"/>
      <c r="CP21" s="54"/>
      <c r="CQ21" s="54"/>
      <c r="CR21" s="54"/>
      <c r="CS21" s="54"/>
      <c r="CT21" s="54"/>
      <c r="CU21" s="54"/>
      <c r="CV21" s="54"/>
      <c r="CW21" s="54"/>
      <c r="CX21" s="54"/>
      <c r="CY21" s="54"/>
      <c r="CZ21" s="54"/>
      <c r="DA21" s="54"/>
      <c r="DB21" s="54"/>
      <c r="DC21" s="54"/>
      <c r="DD21" s="54"/>
      <c r="DE21" s="54"/>
      <c r="DF21" s="54"/>
      <c r="DG21" s="54"/>
      <c r="DH21" s="54"/>
      <c r="DI21" s="54"/>
      <c r="DJ21" s="54"/>
      <c r="DK21" s="54"/>
      <c r="DL21" s="54"/>
      <c r="DM21" s="54"/>
      <c r="DN21" s="54"/>
      <c r="DO21" s="54"/>
      <c r="DP21" s="54"/>
      <c r="DQ21" s="54"/>
      <c r="DR21" s="54"/>
      <c r="DS21" s="54"/>
      <c r="DT21" s="54"/>
      <c r="DU21" s="54"/>
      <c r="DV21" s="54"/>
      <c r="DW21" s="54"/>
      <c r="DX21" s="54"/>
      <c r="DY21" s="54"/>
      <c r="DZ21" s="54"/>
      <c r="EA21" s="54"/>
      <c r="EB21" s="54"/>
      <c r="EC21" s="54"/>
      <c r="ED21" s="54"/>
      <c r="EE21" s="54"/>
      <c r="EF21" s="54"/>
      <c r="EG21" s="54"/>
      <c r="EH21" s="54"/>
      <c r="EI21" s="54"/>
      <c r="EJ21" s="54"/>
      <c r="EK21" s="54"/>
      <c r="EL21" s="54"/>
      <c r="EM21" s="54"/>
      <c r="EN21" s="54"/>
      <c r="EO21" s="54"/>
      <c r="EP21" s="54"/>
      <c r="EQ21" s="54"/>
      <c r="ER21" s="54"/>
      <c r="ES21" s="54"/>
      <c r="ET21" s="54"/>
      <c r="EU21" s="54"/>
      <c r="EV21" s="54"/>
      <c r="EW21" s="54"/>
      <c r="EX21" s="54"/>
      <c r="EY21" s="54"/>
      <c r="EZ21" s="54"/>
      <c r="FA21" s="54"/>
      <c r="FB21" s="54"/>
      <c r="FC21" s="54"/>
      <c r="FD21" s="54"/>
      <c r="FE21" s="54"/>
      <c r="FF21" s="54"/>
      <c r="FG21" s="54"/>
      <c r="FH21" s="54"/>
      <c r="FI21" s="54"/>
      <c r="FJ21" s="54"/>
      <c r="FK21" s="54"/>
      <c r="FL21" s="54"/>
      <c r="FM21" s="54"/>
      <c r="FN21" s="54"/>
      <c r="FO21" s="54"/>
      <c r="FP21" s="54"/>
      <c r="FQ21" s="54"/>
      <c r="FR21" s="54"/>
      <c r="FS21" s="54"/>
      <c r="FT21" s="59"/>
      <c r="FU21" s="59"/>
      <c r="FV21" s="59"/>
    </row>
    <row r="22" spans="1:178" ht="15" x14ac:dyDescent="0.35">
      <c r="B22" s="55" t="s">
        <v>56</v>
      </c>
      <c r="C22" s="72">
        <v>30000</v>
      </c>
      <c r="D22" s="56" t="s">
        <v>24</v>
      </c>
      <c r="F22" s="3"/>
      <c r="G22" s="58"/>
      <c r="H22" s="3"/>
      <c r="I22" s="3"/>
      <c r="V22" s="52">
        <f>Z22/(AD23-Y22)</f>
        <v>0.64906932314436927</v>
      </c>
      <c r="W22" s="52">
        <f t="shared" si="1"/>
        <v>0.8113366539304615</v>
      </c>
      <c r="X22" s="52">
        <f t="shared" si="2"/>
        <v>1.0390178786999611</v>
      </c>
      <c r="Y22" s="52">
        <f t="shared" si="3"/>
        <v>-0.48183064753381422</v>
      </c>
      <c r="Z22" s="52">
        <f t="shared" si="4"/>
        <v>1.1240781461954474</v>
      </c>
      <c r="AA22" s="53">
        <v>0.45</v>
      </c>
      <c r="AB22" s="53">
        <f t="shared" si="0"/>
        <v>0.90725435480523098</v>
      </c>
      <c r="AC22" s="52"/>
      <c r="AD22" s="52"/>
      <c r="AE22" s="52"/>
      <c r="AF22" s="52"/>
      <c r="AG22" s="52"/>
      <c r="AH22" s="52"/>
      <c r="AI22" s="52"/>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54"/>
      <c r="BM22" s="54"/>
      <c r="BN22" s="54"/>
      <c r="BO22" s="54"/>
      <c r="BP22" s="54"/>
      <c r="BQ22" s="54"/>
      <c r="BR22" s="54"/>
      <c r="BS22" s="54"/>
      <c r="BT22" s="54"/>
      <c r="BU22" s="54"/>
      <c r="BV22" s="54"/>
      <c r="BW22" s="54"/>
      <c r="BX22" s="54"/>
      <c r="BY22" s="54"/>
      <c r="BZ22" s="54"/>
      <c r="CA22" s="54"/>
      <c r="CB22" s="54"/>
      <c r="CC22" s="54"/>
      <c r="CD22" s="54"/>
      <c r="CE22" s="54"/>
      <c r="CF22" s="54"/>
      <c r="CG22" s="54"/>
      <c r="CH22" s="54"/>
      <c r="CI22" s="54"/>
      <c r="CJ22" s="54"/>
      <c r="CK22" s="54"/>
      <c r="CL22" s="54"/>
      <c r="CM22" s="54"/>
      <c r="CN22" s="54"/>
      <c r="CO22" s="54"/>
      <c r="CP22" s="54"/>
      <c r="CQ22" s="54"/>
      <c r="CR22" s="54"/>
      <c r="CS22" s="54"/>
      <c r="CT22" s="54"/>
      <c r="CU22" s="54"/>
      <c r="CV22" s="54"/>
      <c r="CW22" s="54"/>
      <c r="CX22" s="54"/>
      <c r="CY22" s="54"/>
      <c r="CZ22" s="54"/>
      <c r="DA22" s="54"/>
      <c r="DB22" s="54"/>
      <c r="DC22" s="54"/>
      <c r="DD22" s="54"/>
      <c r="DE22" s="54"/>
      <c r="DF22" s="54"/>
      <c r="DG22" s="54"/>
      <c r="DH22" s="54"/>
      <c r="DI22" s="54"/>
      <c r="DJ22" s="54"/>
      <c r="DK22" s="54"/>
      <c r="DL22" s="54"/>
      <c r="DM22" s="54"/>
      <c r="DN22" s="54"/>
      <c r="DO22" s="54"/>
      <c r="DP22" s="54"/>
      <c r="DQ22" s="54"/>
      <c r="DR22" s="54"/>
      <c r="DS22" s="54"/>
      <c r="DT22" s="54"/>
      <c r="DU22" s="54"/>
      <c r="DV22" s="54"/>
      <c r="DW22" s="54"/>
      <c r="DX22" s="54"/>
      <c r="DY22" s="54"/>
      <c r="DZ22" s="54"/>
      <c r="EA22" s="54"/>
      <c r="EB22" s="54"/>
      <c r="EC22" s="54"/>
      <c r="ED22" s="54"/>
      <c r="EE22" s="54"/>
      <c r="EF22" s="54"/>
      <c r="EG22" s="54"/>
      <c r="EH22" s="54"/>
      <c r="EI22" s="54"/>
      <c r="EJ22" s="54"/>
      <c r="EK22" s="54"/>
      <c r="EL22" s="54"/>
      <c r="EM22" s="54"/>
      <c r="EN22" s="54"/>
      <c r="EO22" s="54"/>
      <c r="EP22" s="54"/>
      <c r="EQ22" s="54"/>
      <c r="ER22" s="54"/>
      <c r="ES22" s="54"/>
      <c r="ET22" s="54"/>
      <c r="EU22" s="54"/>
      <c r="EV22" s="54"/>
      <c r="EW22" s="54"/>
      <c r="EX22" s="54"/>
      <c r="EY22" s="54"/>
      <c r="EZ22" s="54"/>
      <c r="FA22" s="54"/>
      <c r="FB22" s="54"/>
      <c r="FC22" s="54"/>
      <c r="FD22" s="54"/>
      <c r="FE22" s="54"/>
      <c r="FF22" s="54"/>
      <c r="FG22" s="54"/>
      <c r="FH22" s="54"/>
      <c r="FI22" s="54"/>
      <c r="FJ22" s="54"/>
      <c r="FK22" s="54"/>
      <c r="FL22" s="54"/>
      <c r="FM22" s="54"/>
      <c r="FN22" s="54"/>
      <c r="FO22" s="54"/>
      <c r="FP22" s="54"/>
      <c r="FQ22" s="54"/>
      <c r="FR22" s="54"/>
      <c r="FS22" s="54"/>
      <c r="FT22" s="59"/>
      <c r="FU22" s="59"/>
      <c r="FV22" s="59"/>
    </row>
    <row r="23" spans="1:178" x14ac:dyDescent="0.3">
      <c r="B23" s="3"/>
      <c r="C23" s="4"/>
      <c r="D23" s="3"/>
      <c r="E23" s="3"/>
      <c r="F23" s="63"/>
      <c r="G23" s="58"/>
      <c r="H23" s="3"/>
      <c r="I23" s="3"/>
      <c r="V23" s="52">
        <f>Z23/(AD23-Y23)</f>
        <v>0.63333123198913988</v>
      </c>
      <c r="W23" s="52">
        <f t="shared" si="1"/>
        <v>0.79166403998642498</v>
      </c>
      <c r="X23" s="52">
        <f t="shared" si="2"/>
        <v>1.013824640468217</v>
      </c>
      <c r="Y23" s="52">
        <f t="shared" si="3"/>
        <v>-0.6304998529964243</v>
      </c>
      <c r="Z23" s="52">
        <f t="shared" si="4"/>
        <v>1.1909792886536219</v>
      </c>
      <c r="AA23" s="53">
        <v>0.55000000000000004</v>
      </c>
      <c r="AB23" s="53">
        <f t="shared" si="0"/>
        <v>0.84420436950558853</v>
      </c>
      <c r="AC23" s="64" t="s">
        <v>3</v>
      </c>
      <c r="AD23" s="52">
        <f>AE21/AD21</f>
        <v>1.25</v>
      </c>
      <c r="AE23" s="52"/>
      <c r="AF23" s="52">
        <f>AF16</f>
        <v>0.99753165571111446</v>
      </c>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c r="CO23" s="52"/>
      <c r="CP23" s="52"/>
      <c r="CQ23" s="52"/>
      <c r="CR23" s="52"/>
      <c r="CS23" s="52"/>
      <c r="CT23" s="52"/>
      <c r="CU23" s="52"/>
      <c r="CV23" s="52"/>
      <c r="CW23" s="52"/>
      <c r="CX23" s="52"/>
      <c r="CY23" s="52"/>
      <c r="CZ23" s="52"/>
      <c r="DA23" s="52"/>
      <c r="DB23" s="52"/>
      <c r="DC23" s="52"/>
      <c r="DD23" s="52"/>
      <c r="DE23" s="52"/>
      <c r="DF23" s="52"/>
      <c r="DG23" s="52"/>
      <c r="DH23" s="52"/>
      <c r="DI23" s="52"/>
      <c r="DJ23" s="52"/>
      <c r="DK23" s="52"/>
      <c r="DL23" s="52"/>
      <c r="DM23" s="52"/>
      <c r="DN23" s="52"/>
      <c r="DO23" s="52"/>
      <c r="DP23" s="52"/>
      <c r="DQ23" s="52"/>
      <c r="DR23" s="52"/>
      <c r="DS23" s="52"/>
      <c r="DT23" s="52"/>
      <c r="DU23" s="52"/>
      <c r="DV23" s="52"/>
      <c r="DW23" s="52"/>
      <c r="DX23" s="52"/>
      <c r="DY23" s="52"/>
      <c r="DZ23" s="52"/>
      <c r="EA23" s="52"/>
      <c r="EB23" s="52"/>
      <c r="EC23" s="52"/>
      <c r="ED23" s="52"/>
      <c r="EE23" s="52"/>
      <c r="EF23" s="52"/>
      <c r="EG23" s="52"/>
      <c r="EH23" s="52"/>
      <c r="EI23" s="52"/>
      <c r="EJ23" s="52"/>
      <c r="EK23" s="52"/>
      <c r="EL23" s="52"/>
      <c r="EM23" s="52"/>
      <c r="EN23" s="52"/>
      <c r="EO23" s="52"/>
      <c r="EP23" s="52"/>
      <c r="EQ23" s="52"/>
      <c r="ER23" s="52"/>
      <c r="ES23" s="52"/>
      <c r="ET23" s="52"/>
      <c r="EU23" s="52"/>
      <c r="EV23" s="52"/>
      <c r="EW23" s="52"/>
      <c r="EX23" s="52"/>
      <c r="EY23" s="52"/>
      <c r="EZ23" s="52"/>
      <c r="FA23" s="52"/>
      <c r="FB23" s="52"/>
      <c r="FC23" s="52"/>
      <c r="FD23" s="52"/>
      <c r="FE23" s="52"/>
      <c r="FF23" s="52"/>
      <c r="FG23" s="52"/>
      <c r="FH23" s="52"/>
      <c r="FI23" s="52"/>
      <c r="FJ23" s="52"/>
      <c r="FK23" s="52"/>
      <c r="FL23" s="52"/>
      <c r="FM23" s="52"/>
      <c r="FN23" s="52"/>
      <c r="FO23" s="52"/>
      <c r="FP23" s="52"/>
      <c r="FQ23" s="52"/>
      <c r="FR23" s="52"/>
      <c r="FS23" s="52"/>
    </row>
    <row r="24" spans="1:178" x14ac:dyDescent="0.3">
      <c r="B24" s="52" t="s">
        <v>61</v>
      </c>
      <c r="E24" s="60"/>
      <c r="F24" s="63"/>
      <c r="G24" s="58"/>
      <c r="H24" s="3"/>
      <c r="I24" s="3"/>
      <c r="V24" s="52">
        <f>Z24/(AD23-Y24)</f>
        <v>0.62641637495154201</v>
      </c>
      <c r="W24" s="52">
        <f t="shared" si="1"/>
        <v>0.78302046868942754</v>
      </c>
      <c r="X24" s="52">
        <f t="shared" si="2"/>
        <v>1.0027554682942605</v>
      </c>
      <c r="Y24" s="52">
        <f t="shared" si="3"/>
        <v>-0.8006647901704278</v>
      </c>
      <c r="Z24" s="52">
        <f t="shared" si="4"/>
        <v>1.284570004099324</v>
      </c>
      <c r="AA24" s="53">
        <v>0.6</v>
      </c>
      <c r="AB24" s="53">
        <f t="shared" si="0"/>
        <v>0.80417112999706719</v>
      </c>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2"/>
      <c r="CR24" s="52"/>
      <c r="CS24" s="52"/>
      <c r="CT24" s="52"/>
      <c r="CU24" s="52"/>
      <c r="CV24" s="52"/>
      <c r="CW24" s="52"/>
      <c r="CX24" s="52"/>
      <c r="CY24" s="52"/>
      <c r="CZ24" s="52"/>
      <c r="DA24" s="52"/>
      <c r="DB24" s="52"/>
      <c r="DC24" s="52"/>
      <c r="DD24" s="52"/>
      <c r="DE24" s="52"/>
      <c r="DF24" s="52"/>
      <c r="DG24" s="52"/>
      <c r="DH24" s="52"/>
      <c r="DI24" s="52"/>
      <c r="DJ24" s="52"/>
      <c r="DK24" s="52"/>
      <c r="DL24" s="52"/>
      <c r="DM24" s="52"/>
      <c r="DN24" s="52"/>
      <c r="DO24" s="52"/>
      <c r="DP24" s="52"/>
      <c r="DQ24" s="52"/>
      <c r="DR24" s="52"/>
      <c r="DS24" s="52"/>
      <c r="DT24" s="52"/>
      <c r="DU24" s="52"/>
      <c r="DV24" s="52"/>
      <c r="DW24" s="52"/>
      <c r="DX24" s="52"/>
      <c r="DY24" s="52"/>
      <c r="DZ24" s="52"/>
      <c r="EA24" s="52"/>
      <c r="EB24" s="52"/>
      <c r="EC24" s="52"/>
      <c r="ED24" s="52"/>
      <c r="EE24" s="52"/>
      <c r="EF24" s="52"/>
      <c r="EG24" s="52"/>
      <c r="EH24" s="52"/>
      <c r="EI24" s="52"/>
      <c r="EJ24" s="52"/>
      <c r="EK24" s="52"/>
      <c r="EL24" s="52"/>
      <c r="EM24" s="52"/>
      <c r="EN24" s="52"/>
      <c r="EO24" s="52"/>
      <c r="EP24" s="52"/>
      <c r="EQ24" s="52"/>
      <c r="ER24" s="52"/>
      <c r="ES24" s="52"/>
      <c r="ET24" s="52"/>
      <c r="EU24" s="52"/>
      <c r="EV24" s="52"/>
      <c r="EW24" s="52"/>
      <c r="EX24" s="52"/>
      <c r="EY24" s="52"/>
      <c r="EZ24" s="52"/>
      <c r="FA24" s="52"/>
      <c r="FB24" s="52"/>
      <c r="FC24" s="52"/>
      <c r="FD24" s="52"/>
      <c r="FE24" s="52"/>
      <c r="FF24" s="52"/>
      <c r="FG24" s="52"/>
      <c r="FH24" s="52"/>
      <c r="FI24" s="52"/>
      <c r="FJ24" s="52"/>
      <c r="FK24" s="52"/>
      <c r="FL24" s="52"/>
      <c r="FM24" s="52"/>
      <c r="FN24" s="52"/>
      <c r="FO24" s="52"/>
      <c r="FP24" s="52"/>
      <c r="FQ24" s="52"/>
      <c r="FR24" s="52"/>
      <c r="FS24" s="52"/>
    </row>
    <row r="25" spans="1:178" ht="15" x14ac:dyDescent="0.35">
      <c r="B25" s="55" t="s">
        <v>57</v>
      </c>
      <c r="C25" s="52" t="str">
        <f>[1]!xln(C26)</f>
        <v>(12000 × 1.15) / 30000</v>
      </c>
      <c r="D25" s="56"/>
      <c r="E25" s="3"/>
      <c r="F25" s="3"/>
      <c r="G25" s="58"/>
      <c r="H25" s="3"/>
      <c r="I25" s="3"/>
      <c r="V25" s="52">
        <f>Z25/(AD23-Y25)</f>
        <v>0.62315308510149836</v>
      </c>
      <c r="W25" s="52">
        <f t="shared" si="1"/>
        <v>0.77894135637687278</v>
      </c>
      <c r="X25" s="52">
        <f t="shared" si="2"/>
        <v>0.99753165571111446</v>
      </c>
      <c r="Y25" s="52">
        <f t="shared" si="3"/>
        <v>-1.0896938144351893</v>
      </c>
      <c r="Z25" s="52">
        <f t="shared" si="4"/>
        <v>1.4579874186581807</v>
      </c>
      <c r="AA25" s="53">
        <v>0.75</v>
      </c>
      <c r="AB25" s="53">
        <f t="shared" si="0"/>
        <v>0.64071705783178878</v>
      </c>
      <c r="AC25" s="52"/>
      <c r="AD25" s="52"/>
      <c r="AE25" s="57" t="s">
        <v>5</v>
      </c>
      <c r="AF25" s="58">
        <v>2.5</v>
      </c>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2"/>
      <c r="CR25" s="52"/>
      <c r="CS25" s="52"/>
      <c r="CT25" s="52"/>
      <c r="CU25" s="52"/>
      <c r="CV25" s="52"/>
      <c r="CW25" s="52"/>
      <c r="CX25" s="52"/>
      <c r="CY25" s="52"/>
      <c r="CZ25" s="52"/>
      <c r="DA25" s="52"/>
      <c r="DB25" s="52"/>
      <c r="DC25" s="52"/>
      <c r="DD25" s="52"/>
      <c r="DE25" s="52"/>
      <c r="DF25" s="52"/>
      <c r="DG25" s="52"/>
      <c r="DH25" s="52"/>
      <c r="DI25" s="52"/>
      <c r="DJ25" s="52"/>
      <c r="DK25" s="52"/>
      <c r="DL25" s="52"/>
      <c r="DM25" s="52"/>
      <c r="DN25" s="52"/>
      <c r="DO25" s="52"/>
      <c r="DP25" s="52"/>
      <c r="DQ25" s="52"/>
      <c r="DR25" s="52"/>
      <c r="DS25" s="52"/>
      <c r="DT25" s="52"/>
      <c r="DU25" s="52"/>
      <c r="DV25" s="52"/>
      <c r="DW25" s="52"/>
      <c r="DX25" s="52"/>
      <c r="DY25" s="52"/>
      <c r="DZ25" s="52"/>
      <c r="EA25" s="52"/>
      <c r="EB25" s="52"/>
      <c r="EC25" s="52"/>
      <c r="ED25" s="52"/>
      <c r="EE25" s="52"/>
      <c r="EF25" s="52"/>
      <c r="EG25" s="52"/>
      <c r="EH25" s="52"/>
      <c r="EI25" s="52"/>
      <c r="EJ25" s="52"/>
      <c r="EK25" s="52"/>
      <c r="EL25" s="52"/>
      <c r="EM25" s="52"/>
      <c r="EN25" s="52"/>
      <c r="EO25" s="52"/>
      <c r="EP25" s="52"/>
      <c r="EQ25" s="52"/>
      <c r="ER25" s="52"/>
      <c r="ES25" s="52"/>
      <c r="ET25" s="52"/>
      <c r="EU25" s="52"/>
      <c r="EV25" s="52"/>
      <c r="EW25" s="52"/>
      <c r="EX25" s="52"/>
      <c r="EY25" s="52"/>
      <c r="EZ25" s="52"/>
      <c r="FA25" s="52"/>
      <c r="FB25" s="52"/>
      <c r="FC25" s="52"/>
      <c r="FD25" s="52"/>
      <c r="FE25" s="52"/>
      <c r="FF25" s="52"/>
      <c r="FG25" s="52"/>
      <c r="FH25" s="52"/>
      <c r="FI25" s="52"/>
      <c r="FJ25" s="52"/>
      <c r="FK25" s="52"/>
      <c r="FL25" s="52"/>
      <c r="FM25" s="52"/>
      <c r="FN25" s="52"/>
      <c r="FO25" s="52"/>
      <c r="FP25" s="52"/>
      <c r="FQ25" s="52"/>
      <c r="FR25" s="52"/>
      <c r="FS25" s="52"/>
    </row>
    <row r="26" spans="1:178" x14ac:dyDescent="0.3">
      <c r="C26" s="65">
        <f>(C17*1.15)/C21</f>
        <v>0.45999999999999996</v>
      </c>
      <c r="E26" s="3"/>
      <c r="F26" s="3"/>
      <c r="G26" s="58"/>
      <c r="H26" s="3"/>
      <c r="I26" s="3"/>
      <c r="V26" s="52">
        <f>Z26/(AD23-Y26)</f>
        <v>0.64062255384630884</v>
      </c>
      <c r="W26" s="52">
        <f t="shared" si="1"/>
        <v>0.80077819230788594</v>
      </c>
      <c r="X26" s="52">
        <f t="shared" si="2"/>
        <v>1.0254964503948574</v>
      </c>
      <c r="Y26" s="52">
        <f t="shared" si="3"/>
        <v>-1.4633833583130849</v>
      </c>
      <c r="Z26" s="52">
        <f t="shared" si="4"/>
        <v>1.7382545765666024</v>
      </c>
      <c r="AA26" s="53">
        <v>0.8</v>
      </c>
      <c r="AB26" s="53">
        <f t="shared" si="0"/>
        <v>0.56754788991613447</v>
      </c>
      <c r="AC26" s="52"/>
      <c r="AD26" s="52"/>
      <c r="AE26" s="57" t="s">
        <v>6</v>
      </c>
      <c r="AF26" s="58">
        <v>1.5</v>
      </c>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2"/>
      <c r="CR26" s="52"/>
      <c r="CS26" s="52"/>
      <c r="CT26" s="52"/>
      <c r="CU26" s="52"/>
      <c r="CV26" s="52"/>
      <c r="CW26" s="52"/>
      <c r="CX26" s="52"/>
      <c r="CY26" s="52"/>
      <c r="CZ26" s="52"/>
      <c r="DA26" s="52"/>
      <c r="DB26" s="52"/>
      <c r="DC26" s="52"/>
      <c r="DD26" s="52"/>
      <c r="DE26" s="52"/>
      <c r="DF26" s="52"/>
      <c r="DG26" s="52"/>
      <c r="DH26" s="52"/>
      <c r="DI26" s="52"/>
      <c r="DJ26" s="52"/>
      <c r="DK26" s="52"/>
      <c r="DL26" s="52"/>
      <c r="DM26" s="52"/>
      <c r="DN26" s="52"/>
      <c r="DO26" s="52"/>
      <c r="DP26" s="52"/>
      <c r="DQ26" s="52"/>
      <c r="DR26" s="52"/>
      <c r="DS26" s="52"/>
      <c r="DT26" s="52"/>
      <c r="DU26" s="52"/>
      <c r="DV26" s="52"/>
      <c r="DW26" s="52"/>
      <c r="DX26" s="52"/>
      <c r="DY26" s="52"/>
      <c r="DZ26" s="52"/>
      <c r="EA26" s="52"/>
      <c r="EB26" s="52"/>
      <c r="EC26" s="52"/>
      <c r="ED26" s="52"/>
      <c r="EE26" s="52"/>
      <c r="EF26" s="52"/>
      <c r="EG26" s="52"/>
      <c r="EH26" s="52"/>
      <c r="EI26" s="52"/>
      <c r="EJ26" s="52"/>
      <c r="EK26" s="52"/>
      <c r="EL26" s="52"/>
      <c r="EM26" s="52"/>
      <c r="EN26" s="52"/>
      <c r="EO26" s="52"/>
      <c r="EP26" s="52"/>
      <c r="EQ26" s="52"/>
      <c r="ER26" s="52"/>
      <c r="ES26" s="52"/>
      <c r="ET26" s="52"/>
      <c r="EU26" s="52"/>
      <c r="EV26" s="52"/>
      <c r="EW26" s="52"/>
      <c r="EX26" s="52"/>
      <c r="EY26" s="52"/>
      <c r="EZ26" s="52"/>
      <c r="FA26" s="52"/>
      <c r="FB26" s="52"/>
      <c r="FC26" s="52"/>
      <c r="FD26" s="52"/>
      <c r="FE26" s="52"/>
      <c r="FF26" s="52"/>
      <c r="FG26" s="52"/>
      <c r="FH26" s="52"/>
      <c r="FI26" s="52"/>
      <c r="FJ26" s="52"/>
      <c r="FK26" s="52"/>
      <c r="FL26" s="52"/>
      <c r="FM26" s="52"/>
      <c r="FN26" s="52"/>
      <c r="FO26" s="52"/>
      <c r="FP26" s="52"/>
      <c r="FQ26" s="52"/>
      <c r="FR26" s="52"/>
      <c r="FS26" s="52"/>
    </row>
    <row r="27" spans="1:178" ht="15" x14ac:dyDescent="0.35">
      <c r="B27" s="55" t="s">
        <v>58</v>
      </c>
      <c r="C27" s="52" t="str">
        <f>[1]!xln(C28)</f>
        <v>(15000 × 1.15) / 30000</v>
      </c>
      <c r="D27" s="56"/>
      <c r="E27" s="3"/>
      <c r="F27" s="3"/>
      <c r="G27" s="58"/>
      <c r="H27" s="3"/>
      <c r="I27" s="3"/>
      <c r="V27" s="52">
        <f>Z27/(AD23-Y27)</f>
        <v>0.6546525569000371</v>
      </c>
      <c r="W27" s="52">
        <f t="shared" si="1"/>
        <v>0.8183156961250464</v>
      </c>
      <c r="X27" s="52">
        <f t="shared" si="2"/>
        <v>1.0479554135460036</v>
      </c>
      <c r="Y27" s="52">
        <f t="shared" si="3"/>
        <v>-1.7252990548753311</v>
      </c>
      <c r="Z27" s="52">
        <f t="shared" si="4"/>
        <v>1.9477871338163992</v>
      </c>
      <c r="AA27" s="53">
        <v>0.85</v>
      </c>
      <c r="AB27" s="53">
        <f t="shared" si="0"/>
        <v>0.48128293717236803</v>
      </c>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2"/>
      <c r="CR27" s="52"/>
      <c r="CS27" s="52"/>
      <c r="CT27" s="52"/>
      <c r="CU27" s="52"/>
      <c r="CV27" s="52"/>
      <c r="CW27" s="52"/>
      <c r="CX27" s="52"/>
      <c r="CY27" s="52"/>
      <c r="CZ27" s="52"/>
      <c r="DA27" s="52"/>
      <c r="DB27" s="52"/>
      <c r="DC27" s="52"/>
      <c r="DD27" s="52"/>
      <c r="DE27" s="52"/>
      <c r="DF27" s="52"/>
      <c r="DG27" s="52"/>
      <c r="DH27" s="52"/>
      <c r="DI27" s="52"/>
      <c r="DJ27" s="52"/>
      <c r="DK27" s="52"/>
      <c r="DL27" s="52"/>
      <c r="DM27" s="52"/>
      <c r="DN27" s="52"/>
      <c r="DO27" s="52"/>
      <c r="DP27" s="52"/>
      <c r="DQ27" s="52"/>
      <c r="DR27" s="52"/>
      <c r="DS27" s="52"/>
      <c r="DT27" s="52"/>
      <c r="DU27" s="52"/>
      <c r="DV27" s="52"/>
      <c r="DW27" s="52"/>
      <c r="DX27" s="52"/>
      <c r="DY27" s="52"/>
      <c r="DZ27" s="52"/>
      <c r="EA27" s="52"/>
      <c r="EB27" s="52"/>
      <c r="EC27" s="52"/>
      <c r="ED27" s="52"/>
      <c r="EE27" s="52"/>
      <c r="EF27" s="52"/>
      <c r="EG27" s="52"/>
      <c r="EH27" s="52"/>
      <c r="EI27" s="52"/>
      <c r="EJ27" s="52"/>
      <c r="EK27" s="52"/>
      <c r="EL27" s="52"/>
      <c r="EM27" s="52"/>
      <c r="EN27" s="52"/>
      <c r="EO27" s="52"/>
      <c r="EP27" s="52"/>
      <c r="EQ27" s="52"/>
      <c r="ER27" s="52"/>
      <c r="ES27" s="52"/>
      <c r="ET27" s="52"/>
      <c r="EU27" s="52"/>
      <c r="EV27" s="52"/>
      <c r="EW27" s="52"/>
      <c r="EX27" s="52"/>
      <c r="EY27" s="52"/>
      <c r="EZ27" s="52"/>
      <c r="FA27" s="52"/>
      <c r="FB27" s="52"/>
      <c r="FC27" s="52"/>
      <c r="FD27" s="52"/>
      <c r="FE27" s="52"/>
      <c r="FF27" s="52"/>
      <c r="FG27" s="52"/>
      <c r="FH27" s="52"/>
      <c r="FI27" s="52"/>
      <c r="FJ27" s="52"/>
      <c r="FK27" s="52"/>
      <c r="FL27" s="52"/>
      <c r="FM27" s="52"/>
      <c r="FN27" s="52"/>
      <c r="FO27" s="52"/>
      <c r="FP27" s="52"/>
      <c r="FQ27" s="52"/>
      <c r="FR27" s="52"/>
      <c r="FS27" s="52"/>
    </row>
    <row r="28" spans="1:178" x14ac:dyDescent="0.3">
      <c r="C28" s="65">
        <f>(C18*1.15)/C22</f>
        <v>0.57499999999999996</v>
      </c>
      <c r="E28" s="58"/>
      <c r="F28" s="3"/>
      <c r="G28" s="58"/>
      <c r="H28" s="58"/>
      <c r="I28" s="58"/>
      <c r="V28" s="52">
        <f>Z28/(AD23-Y28)</f>
        <v>0.67565735887706735</v>
      </c>
      <c r="W28" s="52">
        <f t="shared" si="1"/>
        <v>0.84457169859633408</v>
      </c>
      <c r="X28" s="52">
        <f t="shared" si="2"/>
        <v>1.0815795027064035</v>
      </c>
      <c r="Y28" s="52">
        <f t="shared" si="3"/>
        <v>-2.0837630948116894</v>
      </c>
      <c r="Z28" s="52">
        <f t="shared" si="4"/>
        <v>2.2524815677623042</v>
      </c>
      <c r="AA28" s="53">
        <v>0.9</v>
      </c>
      <c r="AB28" s="53">
        <f t="shared" si="0"/>
        <v>0.37709478243178346</v>
      </c>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2"/>
      <c r="DX28" s="52"/>
      <c r="DY28" s="52"/>
      <c r="DZ28" s="52"/>
      <c r="EA28" s="52"/>
      <c r="EB28" s="52"/>
      <c r="EC28" s="52"/>
      <c r="ED28" s="52"/>
      <c r="EE28" s="52"/>
      <c r="EF28" s="52"/>
      <c r="EG28" s="52"/>
      <c r="EH28" s="52"/>
      <c r="EI28" s="52"/>
      <c r="EJ28" s="52"/>
      <c r="EK28" s="52"/>
      <c r="EL28" s="52"/>
      <c r="EM28" s="52"/>
      <c r="EN28" s="52"/>
      <c r="EO28" s="52"/>
      <c r="EP28" s="52"/>
      <c r="EQ28" s="52"/>
      <c r="ER28" s="52"/>
      <c r="ES28" s="52"/>
      <c r="ET28" s="52"/>
      <c r="EU28" s="52"/>
      <c r="EV28" s="52"/>
      <c r="EW28" s="52"/>
      <c r="EX28" s="52"/>
      <c r="EY28" s="52"/>
      <c r="EZ28" s="52"/>
      <c r="FA28" s="52"/>
      <c r="FB28" s="52"/>
      <c r="FC28" s="52"/>
      <c r="FD28" s="52"/>
      <c r="FE28" s="52"/>
      <c r="FF28" s="52"/>
      <c r="FG28" s="52"/>
      <c r="FH28" s="52"/>
      <c r="FI28" s="52"/>
      <c r="FJ28" s="52"/>
      <c r="FK28" s="52"/>
      <c r="FL28" s="52"/>
      <c r="FM28" s="52"/>
      <c r="FN28" s="52"/>
      <c r="FO28" s="52"/>
      <c r="FP28" s="52"/>
      <c r="FQ28" s="52"/>
      <c r="FR28" s="52"/>
      <c r="FS28" s="52"/>
    </row>
    <row r="29" spans="1:178" x14ac:dyDescent="0.3">
      <c r="A29" s="58"/>
      <c r="E29" s="58"/>
      <c r="V29" s="52">
        <f>Z29/(AD23-Y29)</f>
        <v>0.70904361807674821</v>
      </c>
      <c r="W29" s="52">
        <f t="shared" si="1"/>
        <v>0.88630452259593517</v>
      </c>
      <c r="X29" s="52">
        <f t="shared" si="2"/>
        <v>1.1350235940760764</v>
      </c>
      <c r="Y29" s="52">
        <f t="shared" si="3"/>
        <v>-2.6666285516909838</v>
      </c>
      <c r="Z29" s="52">
        <f t="shared" si="4"/>
        <v>2.7770604789536693</v>
      </c>
      <c r="AA29" s="53">
        <v>0.95</v>
      </c>
      <c r="AB29" s="53">
        <f t="shared" si="0"/>
        <v>0.24376335484723444</v>
      </c>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c r="CM29" s="52"/>
      <c r="CN29" s="52"/>
      <c r="CO29" s="52"/>
      <c r="CP29" s="52"/>
      <c r="CQ29" s="52"/>
      <c r="CR29" s="52"/>
      <c r="CS29" s="52"/>
      <c r="CT29" s="52"/>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2"/>
      <c r="DX29" s="52"/>
      <c r="DY29" s="52"/>
      <c r="DZ29" s="52"/>
      <c r="EA29" s="52"/>
      <c r="EB29" s="52"/>
      <c r="EC29" s="52"/>
      <c r="ED29" s="52"/>
      <c r="EE29" s="52"/>
      <c r="EF29" s="52"/>
      <c r="EG29" s="52"/>
      <c r="EH29" s="52"/>
      <c r="EI29" s="52"/>
      <c r="EJ29" s="52"/>
      <c r="EK29" s="52"/>
      <c r="EL29" s="52"/>
      <c r="EM29" s="52"/>
      <c r="EN29" s="52"/>
      <c r="EO29" s="52"/>
      <c r="EP29" s="52"/>
      <c r="EQ29" s="52"/>
      <c r="ER29" s="52"/>
      <c r="ES29" s="52"/>
      <c r="ET29" s="52"/>
      <c r="EU29" s="52"/>
      <c r="EV29" s="52"/>
      <c r="EW29" s="52"/>
      <c r="EX29" s="52"/>
      <c r="EY29" s="52"/>
      <c r="EZ29" s="52"/>
      <c r="FA29" s="52"/>
      <c r="FB29" s="52"/>
      <c r="FC29" s="52"/>
      <c r="FD29" s="52"/>
      <c r="FE29" s="52"/>
      <c r="FF29" s="52"/>
      <c r="FG29" s="52"/>
      <c r="FH29" s="52"/>
      <c r="FI29" s="52"/>
      <c r="FJ29" s="52"/>
      <c r="FK29" s="52"/>
      <c r="FL29" s="52"/>
      <c r="FM29" s="52"/>
      <c r="FN29" s="52"/>
      <c r="FO29" s="52"/>
      <c r="FP29" s="52"/>
      <c r="FQ29" s="52"/>
      <c r="FR29" s="52"/>
      <c r="FS29" s="52"/>
    </row>
    <row r="30" spans="1:178" x14ac:dyDescent="0.3">
      <c r="A30" s="3"/>
      <c r="B30" s="3"/>
      <c r="C30" s="3"/>
      <c r="D30" s="3"/>
      <c r="E30" s="3"/>
      <c r="F30" s="68"/>
      <c r="G30" s="58"/>
      <c r="V30" s="52">
        <f>Z30/(AD23-Y30)</f>
        <v>0.74831018344555322</v>
      </c>
      <c r="W30" s="52">
        <f t="shared" si="1"/>
        <v>0.93538772930694147</v>
      </c>
      <c r="X30" s="52">
        <f t="shared" si="2"/>
        <v>1.1978807681845107</v>
      </c>
      <c r="Y30" s="52">
        <f t="shared" si="3"/>
        <v>-3.4291487110009884</v>
      </c>
      <c r="Z30" s="52">
        <f t="shared" si="4"/>
        <v>3.5014546302981735</v>
      </c>
      <c r="AA30" s="53">
        <v>0.97</v>
      </c>
      <c r="AB30" s="53">
        <f t="shared" si="0"/>
        <v>0.17518038062721461</v>
      </c>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c r="CM30" s="52"/>
      <c r="CN30" s="52"/>
      <c r="CO30" s="52"/>
      <c r="CP30" s="52"/>
      <c r="CQ30" s="52"/>
      <c r="CR30" s="52"/>
      <c r="CS30" s="52"/>
      <c r="CT30" s="52"/>
      <c r="CU30" s="52"/>
      <c r="CV30" s="52"/>
      <c r="CW30" s="52"/>
      <c r="CX30" s="52"/>
      <c r="CY30" s="52"/>
      <c r="CZ30" s="52"/>
      <c r="DA30" s="52"/>
      <c r="DB30" s="52"/>
      <c r="DC30" s="52"/>
      <c r="DD30" s="52"/>
      <c r="DE30" s="52"/>
      <c r="DF30" s="52"/>
      <c r="DG30" s="52"/>
      <c r="DH30" s="52"/>
      <c r="DI30" s="52"/>
      <c r="DJ30" s="52"/>
      <c r="DK30" s="52"/>
      <c r="DL30" s="52"/>
      <c r="DM30" s="52"/>
      <c r="DN30" s="52"/>
      <c r="DO30" s="52"/>
      <c r="DP30" s="52"/>
      <c r="DQ30" s="52"/>
      <c r="DR30" s="52"/>
      <c r="DS30" s="52"/>
      <c r="DT30" s="52"/>
      <c r="DU30" s="52"/>
      <c r="DV30" s="52"/>
      <c r="DW30" s="52"/>
      <c r="DX30" s="52"/>
      <c r="DY30" s="52"/>
      <c r="DZ30" s="52"/>
      <c r="EA30" s="52"/>
      <c r="EB30" s="52"/>
      <c r="EC30" s="52"/>
      <c r="ED30" s="52"/>
      <c r="EE30" s="52"/>
      <c r="EF30" s="52"/>
      <c r="EG30" s="52"/>
      <c r="EH30" s="52"/>
      <c r="EI30" s="52"/>
      <c r="EJ30" s="52"/>
      <c r="EK30" s="52"/>
      <c r="EL30" s="52"/>
      <c r="EM30" s="52"/>
      <c r="EN30" s="52"/>
      <c r="EO30" s="52"/>
      <c r="EP30" s="52"/>
      <c r="EQ30" s="52"/>
      <c r="ER30" s="52"/>
      <c r="ES30" s="52"/>
      <c r="ET30" s="52"/>
      <c r="EU30" s="52"/>
      <c r="EV30" s="52"/>
      <c r="EW30" s="52"/>
      <c r="EX30" s="52"/>
      <c r="EY30" s="52"/>
      <c r="EZ30" s="52"/>
      <c r="FA30" s="52"/>
      <c r="FB30" s="52"/>
      <c r="FC30" s="52"/>
      <c r="FD30" s="52"/>
      <c r="FE30" s="52"/>
      <c r="FF30" s="52"/>
      <c r="FG30" s="52"/>
      <c r="FH30" s="52"/>
      <c r="FI30" s="52"/>
      <c r="FJ30" s="52"/>
      <c r="FK30" s="52"/>
      <c r="FL30" s="52"/>
      <c r="FM30" s="52"/>
      <c r="FN30" s="52"/>
      <c r="FO30" s="52"/>
      <c r="FP30" s="52"/>
      <c r="FQ30" s="52"/>
      <c r="FR30" s="52"/>
      <c r="FS30" s="52"/>
    </row>
    <row r="31" spans="1:178" x14ac:dyDescent="0.3">
      <c r="A31" s="58"/>
      <c r="B31" s="58"/>
      <c r="C31" s="58"/>
      <c r="D31" s="58"/>
      <c r="E31" s="58"/>
      <c r="F31" s="58"/>
      <c r="G31" s="58"/>
      <c r="H31" s="58"/>
      <c r="I31" s="58"/>
      <c r="V31" s="52">
        <f>Z31/(AD23-Y31)</f>
        <v>0.77543775601611953</v>
      </c>
      <c r="W31" s="52">
        <f t="shared" si="1"/>
        <v>0.96929719502014944</v>
      </c>
      <c r="X31" s="52">
        <f t="shared" si="2"/>
        <v>1.2413060725418388</v>
      </c>
      <c r="Y31" s="52">
        <f t="shared" si="3"/>
        <v>-4.0815566172166884</v>
      </c>
      <c r="Z31" s="52">
        <f t="shared" si="4"/>
        <v>4.134290299327402</v>
      </c>
      <c r="AA31" s="53">
        <v>0.98</v>
      </c>
      <c r="AB31" s="53">
        <f t="shared" si="0"/>
        <v>0.13436481445504769</v>
      </c>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c r="CO31" s="52"/>
      <c r="CP31" s="52"/>
      <c r="CQ31" s="52"/>
      <c r="CR31" s="52"/>
      <c r="CS31" s="52"/>
      <c r="CT31" s="52"/>
      <c r="CU31" s="52"/>
      <c r="CV31" s="52"/>
      <c r="CW31" s="52"/>
      <c r="CX31" s="52"/>
      <c r="CY31" s="52"/>
      <c r="CZ31" s="52"/>
      <c r="DA31" s="52"/>
      <c r="DB31" s="52"/>
      <c r="DC31" s="52"/>
      <c r="DD31" s="52"/>
      <c r="DE31" s="52"/>
      <c r="DF31" s="52"/>
      <c r="DG31" s="52"/>
      <c r="DH31" s="52"/>
      <c r="DI31" s="52"/>
      <c r="DJ31" s="52"/>
      <c r="DK31" s="52"/>
      <c r="DL31" s="52"/>
      <c r="DM31" s="52"/>
      <c r="DN31" s="52"/>
      <c r="DO31" s="52"/>
      <c r="DP31" s="52"/>
      <c r="DQ31" s="52"/>
      <c r="DR31" s="52"/>
      <c r="DS31" s="52"/>
      <c r="DT31" s="52"/>
      <c r="DU31" s="52"/>
      <c r="DV31" s="52"/>
      <c r="DW31" s="52"/>
      <c r="DX31" s="52"/>
      <c r="DY31" s="52"/>
      <c r="DZ31" s="52"/>
      <c r="EA31" s="52"/>
      <c r="EB31" s="52"/>
      <c r="EC31" s="52"/>
      <c r="ED31" s="52"/>
      <c r="EE31" s="52"/>
      <c r="EF31" s="52"/>
      <c r="EG31" s="52"/>
      <c r="EH31" s="52"/>
      <c r="EI31" s="52"/>
      <c r="EJ31" s="52"/>
      <c r="EK31" s="52"/>
      <c r="EL31" s="52"/>
      <c r="EM31" s="52"/>
      <c r="EN31" s="52"/>
      <c r="EO31" s="52"/>
      <c r="EP31" s="52"/>
      <c r="EQ31" s="52"/>
      <c r="ER31" s="52"/>
      <c r="ES31" s="52"/>
      <c r="ET31" s="52"/>
      <c r="EU31" s="52"/>
      <c r="EV31" s="52"/>
      <c r="EW31" s="52"/>
      <c r="EX31" s="52"/>
      <c r="EY31" s="52"/>
      <c r="EZ31" s="52"/>
      <c r="FA31" s="52"/>
      <c r="FB31" s="52"/>
      <c r="FC31" s="52"/>
      <c r="FD31" s="52"/>
      <c r="FE31" s="52"/>
      <c r="FF31" s="52"/>
      <c r="FG31" s="52"/>
      <c r="FH31" s="52"/>
      <c r="FI31" s="52"/>
      <c r="FJ31" s="52"/>
      <c r="FK31" s="52"/>
      <c r="FL31" s="52"/>
      <c r="FM31" s="52"/>
      <c r="FN31" s="52"/>
      <c r="FO31" s="52"/>
      <c r="FP31" s="52"/>
      <c r="FQ31" s="52"/>
      <c r="FR31" s="52"/>
      <c r="FS31" s="52"/>
    </row>
    <row r="32" spans="1:178" x14ac:dyDescent="0.3">
      <c r="A32" s="58"/>
      <c r="B32" s="58"/>
      <c r="C32" s="69"/>
      <c r="D32" s="69"/>
      <c r="E32" s="68"/>
      <c r="F32" s="68"/>
      <c r="G32" s="58"/>
      <c r="H32" s="58"/>
      <c r="I32" s="58"/>
      <c r="V32" s="52">
        <f>Z32/(AD23-Y32)</f>
        <v>0.8035027714717633</v>
      </c>
      <c r="W32" s="52">
        <f t="shared" si="1"/>
        <v>1.0043784643397045</v>
      </c>
      <c r="X32" s="52">
        <f t="shared" si="2"/>
        <v>1.2862320177138291</v>
      </c>
      <c r="Y32" s="52">
        <f t="shared" si="3"/>
        <v>-4.9293332090224196</v>
      </c>
      <c r="Z32" s="52">
        <f t="shared" si="4"/>
        <v>4.9651113592970191</v>
      </c>
      <c r="AA32" s="53">
        <v>0.99</v>
      </c>
      <c r="AB32" s="53">
        <f t="shared" si="0"/>
        <v>8.5071482364823453E-2</v>
      </c>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c r="CO32" s="52"/>
      <c r="CP32" s="52"/>
      <c r="CQ32" s="52"/>
      <c r="CR32" s="52"/>
      <c r="CS32" s="52"/>
      <c r="CT32" s="52"/>
      <c r="CU32" s="52"/>
      <c r="CV32" s="52"/>
      <c r="CW32" s="52"/>
      <c r="CX32" s="52"/>
      <c r="CY32" s="52"/>
      <c r="CZ32" s="52"/>
      <c r="DA32" s="52"/>
      <c r="DB32" s="52"/>
      <c r="DC32" s="52"/>
      <c r="DD32" s="52"/>
      <c r="DE32" s="52"/>
      <c r="DF32" s="52"/>
      <c r="DG32" s="52"/>
      <c r="DH32" s="52"/>
      <c r="DI32" s="52"/>
      <c r="DJ32" s="52"/>
      <c r="DK32" s="52"/>
      <c r="DL32" s="52"/>
      <c r="DM32" s="52"/>
      <c r="DN32" s="52"/>
      <c r="DO32" s="52"/>
      <c r="DP32" s="52"/>
      <c r="DQ32" s="52"/>
      <c r="DR32" s="52"/>
      <c r="DS32" s="52"/>
      <c r="DT32" s="52"/>
      <c r="DU32" s="52"/>
      <c r="DV32" s="52"/>
      <c r="DW32" s="52"/>
      <c r="DX32" s="52"/>
      <c r="DY32" s="52"/>
      <c r="DZ32" s="52"/>
      <c r="EA32" s="52"/>
      <c r="EB32" s="52"/>
      <c r="EC32" s="52"/>
      <c r="ED32" s="52"/>
      <c r="EE32" s="52"/>
      <c r="EF32" s="52"/>
      <c r="EG32" s="52"/>
      <c r="EH32" s="52"/>
      <c r="EI32" s="52"/>
      <c r="EJ32" s="52"/>
      <c r="EK32" s="52"/>
      <c r="EL32" s="52"/>
      <c r="EM32" s="52"/>
      <c r="EN32" s="52"/>
      <c r="EO32" s="52"/>
      <c r="EP32" s="52"/>
      <c r="EQ32" s="52"/>
      <c r="ER32" s="52"/>
      <c r="ES32" s="52"/>
      <c r="ET32" s="52"/>
      <c r="EU32" s="52"/>
      <c r="EV32" s="52"/>
      <c r="EW32" s="52"/>
      <c r="EX32" s="52"/>
      <c r="EY32" s="52"/>
      <c r="EZ32" s="52"/>
      <c r="FA32" s="52"/>
      <c r="FB32" s="52"/>
      <c r="FC32" s="52"/>
      <c r="FD32" s="52"/>
      <c r="FE32" s="52"/>
      <c r="FF32" s="52"/>
      <c r="FG32" s="52"/>
      <c r="FH32" s="52"/>
      <c r="FI32" s="52"/>
      <c r="FJ32" s="52"/>
      <c r="FK32" s="52"/>
      <c r="FL32" s="52"/>
      <c r="FM32" s="52"/>
      <c r="FN32" s="52"/>
      <c r="FO32" s="52"/>
      <c r="FP32" s="52"/>
      <c r="FQ32" s="52"/>
      <c r="FR32" s="52"/>
      <c r="FS32" s="52"/>
    </row>
    <row r="33" spans="1:175" x14ac:dyDescent="0.3">
      <c r="A33" s="58"/>
      <c r="B33" s="58"/>
      <c r="C33" s="69"/>
      <c r="D33" s="58"/>
      <c r="E33" s="68"/>
      <c r="F33" s="58"/>
      <c r="G33" s="58"/>
      <c r="H33" s="58"/>
      <c r="I33" s="58"/>
      <c r="J33" s="66" t="str">
        <f>"MS=  "&amp;[1]!xln(K33)&amp;" ="</f>
        <v>MS=  (0.623² + 0.779²)⁰·⁵ / ((0.46² + 0.575²)⁰·⁵) - 1 =</v>
      </c>
      <c r="K33" s="67">
        <f>(AE18^2+AF18^2)^0.5/((AD21^2+AE21^2)^0.5)-1</f>
        <v>0.35468061978586563</v>
      </c>
      <c r="V33" s="52">
        <f>Z33/(AD23-Y33)</f>
        <v>0.87188879683858822</v>
      </c>
      <c r="W33" s="52">
        <f t="shared" si="1"/>
        <v>1.0898609960482348</v>
      </c>
      <c r="X33" s="52">
        <f t="shared" si="2"/>
        <v>1.3957030718458319</v>
      </c>
      <c r="Y33" s="52">
        <f t="shared" si="3"/>
        <v>-8.5071482364823385</v>
      </c>
      <c r="Z33" s="52">
        <f t="shared" si="4"/>
        <v>8.5071482364823385</v>
      </c>
      <c r="AA33" s="53">
        <v>1</v>
      </c>
      <c r="AB33" s="53">
        <f t="shared" si="0"/>
        <v>0</v>
      </c>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c r="CO33" s="52"/>
      <c r="CP33" s="52"/>
      <c r="CQ33" s="52"/>
      <c r="CR33" s="52"/>
      <c r="CS33" s="52"/>
      <c r="CT33" s="52"/>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2"/>
      <c r="DX33" s="52"/>
      <c r="DY33" s="52"/>
      <c r="DZ33" s="52"/>
      <c r="EA33" s="52"/>
      <c r="EB33" s="52"/>
      <c r="EC33" s="52"/>
      <c r="ED33" s="52"/>
      <c r="EE33" s="52"/>
      <c r="EF33" s="52"/>
      <c r="EG33" s="52"/>
      <c r="EH33" s="52"/>
      <c r="EI33" s="52"/>
      <c r="EJ33" s="52"/>
      <c r="EK33" s="52"/>
      <c r="EL33" s="52"/>
      <c r="EM33" s="52"/>
      <c r="EN33" s="52"/>
      <c r="EO33" s="52"/>
      <c r="EP33" s="52"/>
      <c r="EQ33" s="52"/>
      <c r="ER33" s="52"/>
      <c r="ES33" s="52"/>
      <c r="ET33" s="52"/>
      <c r="EU33" s="52"/>
      <c r="EV33" s="52"/>
      <c r="EW33" s="52"/>
      <c r="EX33" s="52"/>
      <c r="EY33" s="52"/>
      <c r="EZ33" s="52"/>
      <c r="FA33" s="52"/>
      <c r="FB33" s="52"/>
      <c r="FC33" s="52"/>
      <c r="FD33" s="52"/>
      <c r="FE33" s="52"/>
      <c r="FF33" s="52"/>
      <c r="FG33" s="52"/>
      <c r="FH33" s="52"/>
      <c r="FI33" s="52"/>
      <c r="FJ33" s="52"/>
      <c r="FK33" s="52"/>
      <c r="FL33" s="52"/>
      <c r="FM33" s="52"/>
      <c r="FN33" s="52"/>
      <c r="FO33" s="52"/>
      <c r="FP33" s="52"/>
      <c r="FQ33" s="52"/>
      <c r="FR33" s="52"/>
      <c r="FS33" s="52"/>
    </row>
    <row r="34" spans="1:175" x14ac:dyDescent="0.3">
      <c r="A34" s="58"/>
      <c r="B34" s="58"/>
      <c r="C34" s="58"/>
      <c r="D34" s="58"/>
      <c r="E34" s="58"/>
      <c r="F34" s="58"/>
      <c r="G34" s="58"/>
      <c r="H34" s="58"/>
      <c r="I34" s="58"/>
      <c r="J34" s="58"/>
      <c r="K34" s="58"/>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c r="CO34" s="52"/>
      <c r="CP34" s="52"/>
      <c r="CQ34" s="52"/>
      <c r="CR34" s="52"/>
      <c r="CS34" s="52"/>
      <c r="CT34" s="52"/>
      <c r="CU34" s="52"/>
      <c r="CV34" s="52"/>
      <c r="CW34" s="52"/>
      <c r="CX34" s="52"/>
      <c r="CY34" s="52"/>
      <c r="CZ34" s="52"/>
      <c r="DA34" s="52"/>
      <c r="DB34" s="52"/>
      <c r="DC34" s="52"/>
      <c r="DD34" s="52"/>
      <c r="DE34" s="52"/>
      <c r="DF34" s="52"/>
      <c r="DG34" s="52"/>
      <c r="DH34" s="52"/>
      <c r="DI34" s="52"/>
      <c r="DJ34" s="52"/>
      <c r="DK34" s="52"/>
      <c r="DL34" s="52"/>
      <c r="DM34" s="52"/>
      <c r="DN34" s="52"/>
      <c r="DO34" s="52"/>
      <c r="DP34" s="52"/>
      <c r="DQ34" s="52"/>
      <c r="DR34" s="52"/>
      <c r="DS34" s="52"/>
      <c r="DT34" s="52"/>
      <c r="DU34" s="52"/>
      <c r="DV34" s="52"/>
      <c r="DW34" s="52"/>
      <c r="DX34" s="52"/>
      <c r="DY34" s="52"/>
      <c r="DZ34" s="52"/>
      <c r="EA34" s="52"/>
      <c r="EB34" s="52"/>
      <c r="EC34" s="52"/>
      <c r="ED34" s="52"/>
      <c r="EE34" s="52"/>
      <c r="EF34" s="52"/>
      <c r="EG34" s="52"/>
      <c r="EH34" s="52"/>
      <c r="EI34" s="52"/>
      <c r="EJ34" s="52"/>
      <c r="EK34" s="52"/>
      <c r="EL34" s="52"/>
      <c r="EM34" s="52"/>
      <c r="EN34" s="52"/>
      <c r="EO34" s="52"/>
      <c r="EP34" s="52"/>
      <c r="EQ34" s="52"/>
      <c r="ER34" s="52"/>
      <c r="ES34" s="52"/>
      <c r="ET34" s="52"/>
      <c r="EU34" s="52"/>
      <c r="EV34" s="52"/>
      <c r="EW34" s="52"/>
      <c r="EX34" s="52"/>
      <c r="EY34" s="52"/>
      <c r="EZ34" s="52"/>
      <c r="FA34" s="52"/>
      <c r="FB34" s="52"/>
      <c r="FC34" s="52"/>
      <c r="FD34" s="52"/>
      <c r="FE34" s="52"/>
      <c r="FF34" s="52"/>
      <c r="FG34" s="52"/>
      <c r="FH34" s="52"/>
      <c r="FI34" s="52"/>
      <c r="FJ34" s="52"/>
      <c r="FK34" s="52"/>
      <c r="FL34" s="52"/>
      <c r="FM34" s="52"/>
      <c r="FN34" s="52"/>
      <c r="FO34" s="52"/>
      <c r="FP34" s="52"/>
      <c r="FQ34" s="52"/>
      <c r="FR34" s="52"/>
      <c r="FS34" s="52"/>
    </row>
    <row r="35" spans="1:175" x14ac:dyDescent="0.3">
      <c r="A35" s="58"/>
      <c r="B35" s="58"/>
      <c r="C35" s="58"/>
      <c r="D35" s="58"/>
      <c r="E35" s="58"/>
      <c r="F35" s="58"/>
      <c r="G35" s="58"/>
      <c r="H35" s="58"/>
      <c r="I35" s="58"/>
      <c r="J35" s="58"/>
      <c r="K35" s="58"/>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52"/>
      <c r="EP35" s="52"/>
      <c r="EQ35" s="52"/>
      <c r="ER35" s="52"/>
      <c r="ES35" s="52"/>
      <c r="ET35" s="52"/>
      <c r="EU35" s="52"/>
      <c r="EV35" s="52"/>
      <c r="EW35" s="52"/>
      <c r="EX35" s="52"/>
      <c r="EY35" s="52"/>
      <c r="EZ35" s="52"/>
      <c r="FA35" s="52"/>
      <c r="FB35" s="52"/>
      <c r="FC35" s="52"/>
      <c r="FD35" s="52"/>
      <c r="FE35" s="52"/>
      <c r="FF35" s="52"/>
      <c r="FG35" s="52"/>
      <c r="FH35" s="52"/>
      <c r="FI35" s="52"/>
      <c r="FJ35" s="52"/>
      <c r="FK35" s="52"/>
      <c r="FL35" s="52"/>
      <c r="FM35" s="52"/>
      <c r="FN35" s="52"/>
      <c r="FO35" s="52"/>
      <c r="FP35" s="52"/>
      <c r="FQ35" s="52"/>
      <c r="FR35" s="52"/>
      <c r="FS35" s="52"/>
    </row>
    <row r="36" spans="1:175" x14ac:dyDescent="0.3">
      <c r="A36" s="58"/>
      <c r="B36" s="58"/>
      <c r="C36" s="58"/>
      <c r="D36" s="58"/>
      <c r="E36" s="58"/>
      <c r="F36" s="3"/>
      <c r="G36" s="58"/>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c r="CO36" s="52"/>
      <c r="CP36" s="52"/>
      <c r="CQ36" s="52"/>
      <c r="CR36" s="52"/>
      <c r="CS36" s="52"/>
      <c r="CT36" s="52"/>
      <c r="CU36" s="52"/>
      <c r="CV36" s="52"/>
      <c r="CW36" s="52"/>
      <c r="CX36" s="52"/>
      <c r="CY36" s="52"/>
      <c r="CZ36" s="52"/>
      <c r="DA36" s="52"/>
      <c r="DB36" s="52"/>
      <c r="DC36" s="52"/>
      <c r="DD36" s="52"/>
      <c r="DE36" s="52"/>
      <c r="DF36" s="52"/>
      <c r="DG36" s="52"/>
      <c r="DH36" s="52"/>
      <c r="DI36" s="52"/>
      <c r="DJ36" s="52"/>
      <c r="DK36" s="52"/>
      <c r="DL36" s="52"/>
      <c r="DM36" s="52"/>
      <c r="DN36" s="52"/>
      <c r="DO36" s="52"/>
      <c r="DP36" s="52"/>
      <c r="DQ36" s="52"/>
      <c r="DR36" s="52"/>
      <c r="DS36" s="52"/>
      <c r="DT36" s="52"/>
      <c r="DU36" s="52"/>
      <c r="DV36" s="52"/>
      <c r="DW36" s="52"/>
      <c r="DX36" s="52"/>
      <c r="DY36" s="52"/>
      <c r="DZ36" s="52"/>
      <c r="EA36" s="52"/>
      <c r="EB36" s="52"/>
      <c r="EC36" s="52"/>
      <c r="ED36" s="52"/>
      <c r="EE36" s="52"/>
      <c r="EF36" s="52"/>
      <c r="EG36" s="52"/>
      <c r="EH36" s="52"/>
      <c r="EI36" s="52"/>
      <c r="EJ36" s="52"/>
      <c r="EK36" s="52"/>
      <c r="EL36" s="52"/>
      <c r="EM36" s="52"/>
      <c r="EN36" s="52"/>
      <c r="EO36" s="52"/>
      <c r="EP36" s="52"/>
      <c r="EQ36" s="52"/>
      <c r="ER36" s="52"/>
      <c r="ES36" s="52"/>
      <c r="ET36" s="52"/>
      <c r="EU36" s="52"/>
      <c r="EV36" s="52"/>
      <c r="EW36" s="52"/>
      <c r="EX36" s="52"/>
      <c r="EY36" s="52"/>
      <c r="EZ36" s="52"/>
      <c r="FA36" s="52"/>
      <c r="FB36" s="52"/>
      <c r="FC36" s="52"/>
      <c r="FD36" s="52"/>
      <c r="FE36" s="52"/>
      <c r="FF36" s="52"/>
      <c r="FG36" s="52"/>
      <c r="FH36" s="52"/>
      <c r="FI36" s="52"/>
      <c r="FJ36" s="52"/>
      <c r="FK36" s="52"/>
      <c r="FL36" s="52"/>
      <c r="FM36" s="52"/>
      <c r="FN36" s="52"/>
      <c r="FO36" s="52"/>
      <c r="FP36" s="52"/>
      <c r="FQ36" s="52"/>
      <c r="FR36" s="52"/>
      <c r="FS36" s="52"/>
    </row>
    <row r="37" spans="1:175" x14ac:dyDescent="0.3">
      <c r="A37" s="58"/>
      <c r="B37" s="58"/>
      <c r="C37" s="58"/>
      <c r="D37" s="58"/>
      <c r="E37" s="58"/>
      <c r="F37" s="58"/>
      <c r="G37" s="58"/>
      <c r="H37" s="58"/>
      <c r="I37" s="58"/>
      <c r="J37" s="58"/>
      <c r="K37" s="58"/>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c r="CO37" s="52"/>
      <c r="CP37" s="52"/>
      <c r="CQ37" s="52"/>
      <c r="CR37" s="52"/>
      <c r="CS37" s="52"/>
      <c r="CT37" s="52"/>
      <c r="CU37" s="52"/>
      <c r="CV37" s="52"/>
      <c r="CW37" s="52"/>
      <c r="CX37" s="52"/>
      <c r="CY37" s="52"/>
      <c r="CZ37" s="52"/>
      <c r="DA37" s="52"/>
      <c r="DB37" s="52"/>
      <c r="DC37" s="52"/>
      <c r="DD37" s="52"/>
      <c r="DE37" s="52"/>
      <c r="DF37" s="52"/>
      <c r="DG37" s="52"/>
      <c r="DH37" s="52"/>
      <c r="DI37" s="52"/>
      <c r="DJ37" s="52"/>
      <c r="DK37" s="52"/>
      <c r="DL37" s="52"/>
      <c r="DM37" s="52"/>
      <c r="DN37" s="52"/>
      <c r="DO37" s="52"/>
      <c r="DP37" s="52"/>
      <c r="DQ37" s="52"/>
      <c r="DR37" s="52"/>
      <c r="DS37" s="52"/>
      <c r="DT37" s="52"/>
      <c r="DU37" s="52"/>
      <c r="DV37" s="52"/>
      <c r="DW37" s="52"/>
      <c r="DX37" s="52"/>
      <c r="DY37" s="52"/>
      <c r="DZ37" s="52"/>
      <c r="EA37" s="52"/>
      <c r="EB37" s="52"/>
      <c r="EC37" s="52"/>
      <c r="ED37" s="52"/>
      <c r="EE37" s="52"/>
      <c r="EF37" s="52"/>
      <c r="EG37" s="52"/>
      <c r="EH37" s="52"/>
      <c r="EI37" s="52"/>
      <c r="EJ37" s="52"/>
      <c r="EK37" s="52"/>
      <c r="EL37" s="52"/>
      <c r="EM37" s="52"/>
      <c r="EN37" s="52"/>
      <c r="EO37" s="52"/>
      <c r="EP37" s="52"/>
      <c r="EQ37" s="52"/>
      <c r="ER37" s="52"/>
      <c r="ES37" s="52"/>
      <c r="ET37" s="52"/>
      <c r="EU37" s="52"/>
      <c r="EV37" s="52"/>
      <c r="EW37" s="52"/>
      <c r="EX37" s="52"/>
      <c r="EY37" s="52"/>
      <c r="EZ37" s="52"/>
      <c r="FA37" s="52"/>
      <c r="FB37" s="52"/>
      <c r="FC37" s="52"/>
      <c r="FD37" s="52"/>
      <c r="FE37" s="52"/>
      <c r="FF37" s="52"/>
      <c r="FG37" s="52"/>
      <c r="FH37" s="52"/>
      <c r="FI37" s="52"/>
      <c r="FJ37" s="52"/>
      <c r="FK37" s="52"/>
      <c r="FL37" s="52"/>
      <c r="FM37" s="52"/>
      <c r="FN37" s="52"/>
      <c r="FO37" s="52"/>
      <c r="FP37" s="52"/>
      <c r="FQ37" s="52"/>
      <c r="FR37" s="52"/>
      <c r="FS37" s="52"/>
    </row>
    <row r="38" spans="1:175" x14ac:dyDescent="0.3">
      <c r="A38" s="58"/>
      <c r="B38" s="58"/>
      <c r="C38" s="58"/>
      <c r="D38" s="58"/>
      <c r="E38" s="58"/>
      <c r="F38" s="58"/>
      <c r="G38" s="58"/>
      <c r="H38" s="58"/>
      <c r="I38" s="58"/>
      <c r="J38" s="58"/>
      <c r="K38" s="58"/>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c r="CO38" s="52"/>
      <c r="CP38" s="52"/>
      <c r="CQ38" s="52"/>
      <c r="CR38" s="52"/>
      <c r="CS38" s="52"/>
      <c r="CT38" s="52"/>
      <c r="CU38" s="52"/>
      <c r="CV38" s="52"/>
      <c r="CW38" s="52"/>
      <c r="CX38" s="52"/>
      <c r="CY38" s="52"/>
      <c r="CZ38" s="52"/>
      <c r="DA38" s="52"/>
      <c r="DB38" s="52"/>
      <c r="DC38" s="52"/>
      <c r="DD38" s="52"/>
      <c r="DE38" s="52"/>
      <c r="DF38" s="52"/>
      <c r="DG38" s="52"/>
      <c r="DH38" s="52"/>
      <c r="DI38" s="52"/>
      <c r="DJ38" s="52"/>
      <c r="DK38" s="52"/>
      <c r="DL38" s="52"/>
      <c r="DM38" s="52"/>
      <c r="DN38" s="52"/>
      <c r="DO38" s="52"/>
      <c r="DP38" s="52"/>
      <c r="DQ38" s="52"/>
      <c r="DR38" s="52"/>
      <c r="DS38" s="52"/>
      <c r="DT38" s="52"/>
      <c r="DU38" s="52"/>
      <c r="DV38" s="52"/>
      <c r="DW38" s="52"/>
      <c r="DX38" s="52"/>
      <c r="DY38" s="52"/>
      <c r="DZ38" s="52"/>
      <c r="EA38" s="52"/>
      <c r="EB38" s="52"/>
      <c r="EC38" s="52"/>
      <c r="ED38" s="52"/>
      <c r="EE38" s="52"/>
      <c r="EF38" s="52"/>
      <c r="EG38" s="52"/>
      <c r="EH38" s="52"/>
      <c r="EI38" s="52"/>
      <c r="EJ38" s="52"/>
      <c r="EK38" s="52"/>
      <c r="EL38" s="52"/>
      <c r="EM38" s="52"/>
      <c r="EN38" s="52"/>
      <c r="EO38" s="52"/>
      <c r="EP38" s="52"/>
      <c r="EQ38" s="52"/>
      <c r="ER38" s="52"/>
      <c r="ES38" s="52"/>
      <c r="ET38" s="52"/>
      <c r="EU38" s="52"/>
      <c r="EV38" s="52"/>
      <c r="EW38" s="52"/>
      <c r="EX38" s="52"/>
      <c r="EY38" s="52"/>
      <c r="EZ38" s="52"/>
      <c r="FA38" s="52"/>
      <c r="FB38" s="52"/>
      <c r="FC38" s="52"/>
      <c r="FD38" s="52"/>
      <c r="FE38" s="52"/>
      <c r="FF38" s="52"/>
      <c r="FG38" s="52"/>
      <c r="FH38" s="52"/>
      <c r="FI38" s="52"/>
      <c r="FJ38" s="52"/>
      <c r="FK38" s="52"/>
      <c r="FL38" s="52"/>
      <c r="FM38" s="52"/>
      <c r="FN38" s="52"/>
      <c r="FO38" s="52"/>
      <c r="FP38" s="52"/>
      <c r="FQ38" s="52"/>
      <c r="FR38" s="52"/>
      <c r="FS38" s="52"/>
    </row>
    <row r="39" spans="1:175" x14ac:dyDescent="0.3">
      <c r="A39" s="58"/>
      <c r="B39" s="58"/>
      <c r="C39" s="58"/>
      <c r="D39" s="58"/>
      <c r="E39" s="58"/>
      <c r="F39" s="58"/>
      <c r="G39" s="58"/>
      <c r="H39" s="58"/>
      <c r="I39" s="58"/>
      <c r="J39" s="58"/>
      <c r="K39" s="58"/>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c r="CO39" s="52"/>
      <c r="CP39" s="52"/>
      <c r="CQ39" s="52"/>
      <c r="CR39" s="52"/>
      <c r="CS39" s="52"/>
      <c r="CT39" s="52"/>
      <c r="CU39" s="52"/>
      <c r="CV39" s="52"/>
      <c r="CW39" s="52"/>
      <c r="CX39" s="52"/>
      <c r="CY39" s="52"/>
      <c r="CZ39" s="52"/>
      <c r="DA39" s="52"/>
      <c r="DB39" s="52"/>
      <c r="DC39" s="52"/>
      <c r="DD39" s="52"/>
      <c r="DE39" s="52"/>
      <c r="DF39" s="52"/>
      <c r="DG39" s="52"/>
      <c r="DH39" s="52"/>
      <c r="DI39" s="52"/>
      <c r="DJ39" s="52"/>
      <c r="DK39" s="52"/>
      <c r="DL39" s="52"/>
      <c r="DM39" s="52"/>
      <c r="DN39" s="52"/>
      <c r="DO39" s="52"/>
      <c r="DP39" s="52"/>
      <c r="DQ39" s="52"/>
      <c r="DR39" s="52"/>
      <c r="DS39" s="52"/>
      <c r="DT39" s="52"/>
      <c r="DU39" s="52"/>
      <c r="DV39" s="52"/>
      <c r="DW39" s="52"/>
      <c r="DX39" s="52"/>
      <c r="DY39" s="52"/>
      <c r="DZ39" s="52"/>
      <c r="EA39" s="52"/>
      <c r="EB39" s="52"/>
      <c r="EC39" s="52"/>
      <c r="ED39" s="52"/>
      <c r="EE39" s="52"/>
      <c r="EF39" s="52"/>
      <c r="EG39" s="52"/>
      <c r="EH39" s="52"/>
      <c r="EI39" s="52"/>
      <c r="EJ39" s="52"/>
      <c r="EK39" s="52"/>
      <c r="EL39" s="52"/>
      <c r="EM39" s="52"/>
      <c r="EN39" s="52"/>
      <c r="EO39" s="52"/>
      <c r="EP39" s="52"/>
      <c r="EQ39" s="52"/>
      <c r="ER39" s="52"/>
      <c r="ES39" s="52"/>
      <c r="ET39" s="52"/>
      <c r="EU39" s="52"/>
      <c r="EV39" s="52"/>
      <c r="EW39" s="52"/>
      <c r="EX39" s="52"/>
      <c r="EY39" s="52"/>
      <c r="EZ39" s="52"/>
      <c r="FA39" s="52"/>
      <c r="FB39" s="52"/>
      <c r="FC39" s="52"/>
      <c r="FD39" s="52"/>
      <c r="FE39" s="52"/>
      <c r="FF39" s="52"/>
      <c r="FG39" s="52"/>
      <c r="FH39" s="52"/>
      <c r="FI39" s="52"/>
      <c r="FJ39" s="52"/>
      <c r="FK39" s="52"/>
      <c r="FL39" s="52"/>
      <c r="FM39" s="52"/>
      <c r="FN39" s="52"/>
      <c r="FO39" s="52"/>
      <c r="FP39" s="52"/>
      <c r="FQ39" s="52"/>
      <c r="FR39" s="52"/>
      <c r="FS39" s="52"/>
    </row>
    <row r="40" spans="1:175" x14ac:dyDescent="0.3">
      <c r="A40" s="58"/>
      <c r="B40" s="58"/>
      <c r="C40" s="58"/>
      <c r="D40" s="58"/>
      <c r="E40" s="58"/>
      <c r="F40" s="58"/>
      <c r="G40" s="58"/>
      <c r="H40" s="58"/>
      <c r="I40" s="58"/>
      <c r="J40" s="58"/>
      <c r="K40" s="58"/>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c r="CO40" s="52"/>
      <c r="CP40" s="52"/>
      <c r="CQ40" s="52"/>
      <c r="CR40" s="52"/>
      <c r="CS40" s="52"/>
      <c r="CT40" s="52"/>
      <c r="CU40" s="52"/>
      <c r="CV40" s="52"/>
      <c r="CW40" s="52"/>
      <c r="CX40" s="52"/>
      <c r="CY40" s="52"/>
      <c r="CZ40" s="52"/>
      <c r="DA40" s="52"/>
      <c r="DB40" s="52"/>
      <c r="DC40" s="52"/>
      <c r="DD40" s="52"/>
      <c r="DE40" s="52"/>
      <c r="DF40" s="52"/>
      <c r="DG40" s="52"/>
      <c r="DH40" s="52"/>
      <c r="DI40" s="52"/>
      <c r="DJ40" s="52"/>
      <c r="DK40" s="52"/>
      <c r="DL40" s="52"/>
      <c r="DM40" s="52"/>
      <c r="DN40" s="52"/>
      <c r="DO40" s="52"/>
      <c r="DP40" s="52"/>
      <c r="DQ40" s="52"/>
      <c r="DR40" s="52"/>
      <c r="DS40" s="52"/>
      <c r="DT40" s="52"/>
      <c r="DU40" s="52"/>
      <c r="DV40" s="52"/>
      <c r="DW40" s="52"/>
      <c r="DX40" s="52"/>
      <c r="DY40" s="52"/>
      <c r="DZ40" s="52"/>
      <c r="EA40" s="52"/>
      <c r="EB40" s="52"/>
      <c r="EC40" s="52"/>
      <c r="ED40" s="52"/>
      <c r="EE40" s="52"/>
      <c r="EF40" s="52"/>
      <c r="EG40" s="52"/>
      <c r="EH40" s="52"/>
      <c r="EI40" s="52"/>
      <c r="EJ40" s="52"/>
      <c r="EK40" s="52"/>
      <c r="EL40" s="52"/>
      <c r="EM40" s="52"/>
      <c r="EN40" s="52"/>
      <c r="EO40" s="52"/>
      <c r="EP40" s="52"/>
      <c r="EQ40" s="52"/>
      <c r="ER40" s="52"/>
      <c r="ES40" s="52"/>
      <c r="ET40" s="52"/>
      <c r="EU40" s="52"/>
      <c r="EV40" s="52"/>
      <c r="EW40" s="52"/>
      <c r="EX40" s="52"/>
      <c r="EY40" s="52"/>
      <c r="EZ40" s="52"/>
      <c r="FA40" s="52"/>
      <c r="FB40" s="52"/>
      <c r="FC40" s="52"/>
      <c r="FD40" s="52"/>
      <c r="FE40" s="52"/>
      <c r="FF40" s="52"/>
      <c r="FG40" s="52"/>
      <c r="FH40" s="52"/>
      <c r="FI40" s="52"/>
      <c r="FJ40" s="52"/>
      <c r="FK40" s="52"/>
      <c r="FL40" s="52"/>
      <c r="FM40" s="52"/>
      <c r="FN40" s="52"/>
      <c r="FO40" s="52"/>
      <c r="FP40" s="52"/>
      <c r="FQ40" s="52"/>
      <c r="FR40" s="52"/>
      <c r="FS40" s="52"/>
    </row>
    <row r="41" spans="1:175" x14ac:dyDescent="0.3">
      <c r="A41" s="58"/>
      <c r="B41" s="58"/>
      <c r="C41" s="58"/>
      <c r="D41" s="58"/>
      <c r="E41" s="58"/>
      <c r="F41" s="58"/>
      <c r="G41" s="58"/>
      <c r="H41" s="58"/>
      <c r="I41" s="58"/>
      <c r="J41" s="58"/>
      <c r="K41" s="58"/>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c r="CO41" s="52"/>
      <c r="CP41" s="52"/>
      <c r="CQ41" s="52"/>
      <c r="CR41" s="52"/>
      <c r="CS41" s="52"/>
      <c r="CT41" s="52"/>
      <c r="CU41" s="52"/>
      <c r="CV41" s="52"/>
      <c r="CW41" s="52"/>
      <c r="CX41" s="52"/>
      <c r="CY41" s="52"/>
      <c r="CZ41" s="52"/>
      <c r="DA41" s="52"/>
      <c r="DB41" s="52"/>
      <c r="DC41" s="52"/>
      <c r="DD41" s="52"/>
      <c r="DE41" s="52"/>
      <c r="DF41" s="52"/>
      <c r="DG41" s="52"/>
      <c r="DH41" s="52"/>
      <c r="DI41" s="52"/>
      <c r="DJ41" s="52"/>
      <c r="DK41" s="52"/>
      <c r="DL41" s="52"/>
      <c r="DM41" s="52"/>
      <c r="DN41" s="52"/>
      <c r="DO41" s="52"/>
      <c r="DP41" s="52"/>
      <c r="DQ41" s="52"/>
      <c r="DR41" s="52"/>
      <c r="DS41" s="52"/>
      <c r="DT41" s="52"/>
      <c r="DU41" s="52"/>
      <c r="DV41" s="52"/>
      <c r="DW41" s="52"/>
      <c r="DX41" s="52"/>
      <c r="DY41" s="52"/>
      <c r="DZ41" s="52"/>
      <c r="EA41" s="52"/>
      <c r="EB41" s="52"/>
      <c r="EC41" s="52"/>
      <c r="ED41" s="52"/>
      <c r="EE41" s="52"/>
      <c r="EF41" s="52"/>
      <c r="EG41" s="52"/>
      <c r="EH41" s="52"/>
      <c r="EI41" s="52"/>
      <c r="EJ41" s="52"/>
      <c r="EK41" s="52"/>
      <c r="EL41" s="52"/>
      <c r="EM41" s="52"/>
      <c r="EN41" s="52"/>
      <c r="EO41" s="52"/>
      <c r="EP41" s="52"/>
      <c r="EQ41" s="52"/>
      <c r="ER41" s="52"/>
      <c r="ES41" s="52"/>
      <c r="ET41" s="52"/>
      <c r="EU41" s="52"/>
      <c r="EV41" s="52"/>
      <c r="EW41" s="52"/>
      <c r="EX41" s="52"/>
      <c r="EY41" s="52"/>
      <c r="EZ41" s="52"/>
      <c r="FA41" s="52"/>
      <c r="FB41" s="52"/>
      <c r="FC41" s="52"/>
      <c r="FD41" s="52"/>
      <c r="FE41" s="52"/>
      <c r="FF41" s="52"/>
      <c r="FG41" s="52"/>
      <c r="FH41" s="52"/>
      <c r="FI41" s="52"/>
      <c r="FJ41" s="52"/>
      <c r="FK41" s="52"/>
      <c r="FL41" s="52"/>
      <c r="FM41" s="52"/>
      <c r="FN41" s="52"/>
      <c r="FO41" s="52"/>
      <c r="FP41" s="52"/>
      <c r="FQ41" s="52"/>
      <c r="FR41" s="52"/>
      <c r="FS41" s="52"/>
    </row>
    <row r="42" spans="1:175" x14ac:dyDescent="0.3">
      <c r="A42" s="58"/>
      <c r="B42" s="58"/>
      <c r="C42" s="58"/>
      <c r="D42" s="58"/>
      <c r="E42" s="58"/>
      <c r="F42" s="58"/>
      <c r="G42" s="58"/>
      <c r="H42" s="58"/>
      <c r="I42" s="58"/>
      <c r="J42" s="58"/>
      <c r="K42" s="58"/>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c r="CO42" s="52"/>
      <c r="CP42" s="52"/>
      <c r="CQ42" s="52"/>
      <c r="CR42" s="52"/>
      <c r="CS42" s="52"/>
      <c r="CT42" s="52"/>
      <c r="CU42" s="52"/>
      <c r="CV42" s="52"/>
      <c r="CW42" s="52"/>
      <c r="CX42" s="52"/>
      <c r="CY42" s="52"/>
      <c r="CZ42" s="52"/>
      <c r="DA42" s="52"/>
      <c r="DB42" s="52"/>
      <c r="DC42" s="52"/>
      <c r="DD42" s="52"/>
      <c r="DE42" s="52"/>
      <c r="DF42" s="52"/>
      <c r="DG42" s="52"/>
      <c r="DH42" s="52"/>
      <c r="DI42" s="52"/>
      <c r="DJ42" s="52"/>
      <c r="DK42" s="52"/>
      <c r="DL42" s="52"/>
      <c r="DM42" s="52"/>
      <c r="DN42" s="52"/>
      <c r="DO42" s="52"/>
      <c r="DP42" s="52"/>
      <c r="DQ42" s="52"/>
      <c r="DR42" s="52"/>
      <c r="DS42" s="52"/>
      <c r="DT42" s="52"/>
      <c r="DU42" s="52"/>
      <c r="DV42" s="52"/>
      <c r="DW42" s="52"/>
      <c r="DX42" s="52"/>
      <c r="DY42" s="52"/>
      <c r="DZ42" s="52"/>
      <c r="EA42" s="52"/>
      <c r="EB42" s="52"/>
      <c r="EC42" s="52"/>
      <c r="ED42" s="52"/>
      <c r="EE42" s="52"/>
      <c r="EF42" s="52"/>
      <c r="EG42" s="52"/>
      <c r="EH42" s="52"/>
      <c r="EI42" s="52"/>
      <c r="EJ42" s="52"/>
      <c r="EK42" s="52"/>
      <c r="EL42" s="52"/>
      <c r="EM42" s="52"/>
      <c r="EN42" s="52"/>
      <c r="EO42" s="52"/>
      <c r="EP42" s="52"/>
      <c r="EQ42" s="52"/>
      <c r="ER42" s="52"/>
      <c r="ES42" s="52"/>
      <c r="ET42" s="52"/>
      <c r="EU42" s="52"/>
      <c r="EV42" s="52"/>
      <c r="EW42" s="52"/>
      <c r="EX42" s="52"/>
      <c r="EY42" s="52"/>
      <c r="EZ42" s="52"/>
      <c r="FA42" s="52"/>
      <c r="FB42" s="52"/>
      <c r="FC42" s="52"/>
      <c r="FD42" s="52"/>
      <c r="FE42" s="52"/>
      <c r="FF42" s="52"/>
      <c r="FG42" s="52"/>
      <c r="FH42" s="52"/>
      <c r="FI42" s="52"/>
      <c r="FJ42" s="52"/>
      <c r="FK42" s="52"/>
      <c r="FL42" s="52"/>
      <c r="FM42" s="52"/>
      <c r="FN42" s="52"/>
      <c r="FO42" s="52"/>
      <c r="FP42" s="52"/>
      <c r="FQ42" s="52"/>
      <c r="FR42" s="52"/>
      <c r="FS42" s="52"/>
    </row>
    <row r="43" spans="1:175" x14ac:dyDescent="0.3">
      <c r="A43" s="58"/>
      <c r="B43" s="58"/>
      <c r="C43" s="58"/>
      <c r="D43" s="58"/>
      <c r="E43" s="58"/>
      <c r="F43" s="58"/>
      <c r="G43" s="58"/>
      <c r="H43" s="58"/>
      <c r="I43" s="58"/>
      <c r="J43" s="58"/>
      <c r="K43" s="58"/>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c r="CS43" s="52"/>
      <c r="CT43" s="52"/>
      <c r="CU43" s="52"/>
      <c r="CV43" s="52"/>
      <c r="CW43" s="52"/>
      <c r="CX43" s="52"/>
      <c r="CY43" s="52"/>
      <c r="CZ43" s="52"/>
      <c r="DA43" s="52"/>
      <c r="DB43" s="52"/>
      <c r="DC43" s="52"/>
      <c r="DD43" s="52"/>
      <c r="DE43" s="52"/>
      <c r="DF43" s="52"/>
      <c r="DG43" s="52"/>
      <c r="DH43" s="52"/>
      <c r="DI43" s="52"/>
      <c r="DJ43" s="52"/>
      <c r="DK43" s="52"/>
      <c r="DL43" s="52"/>
      <c r="DM43" s="52"/>
      <c r="DN43" s="52"/>
      <c r="DO43" s="52"/>
      <c r="DP43" s="52"/>
      <c r="DQ43" s="52"/>
      <c r="DR43" s="52"/>
      <c r="DS43" s="52"/>
      <c r="DT43" s="52"/>
      <c r="DU43" s="52"/>
      <c r="DV43" s="52"/>
      <c r="DW43" s="52"/>
      <c r="DX43" s="52"/>
      <c r="DY43" s="52"/>
      <c r="DZ43" s="52"/>
      <c r="EA43" s="52"/>
      <c r="EB43" s="52"/>
      <c r="EC43" s="52"/>
      <c r="ED43" s="52"/>
      <c r="EE43" s="52"/>
      <c r="EF43" s="52"/>
      <c r="EG43" s="52"/>
      <c r="EH43" s="52"/>
      <c r="EI43" s="52"/>
      <c r="EJ43" s="52"/>
      <c r="EK43" s="52"/>
      <c r="EL43" s="52"/>
      <c r="EM43" s="52"/>
      <c r="EN43" s="52"/>
      <c r="EO43" s="52"/>
      <c r="EP43" s="52"/>
      <c r="EQ43" s="52"/>
      <c r="ER43" s="52"/>
      <c r="ES43" s="52"/>
      <c r="ET43" s="52"/>
      <c r="EU43" s="52"/>
      <c r="EV43" s="52"/>
      <c r="EW43" s="52"/>
      <c r="EX43" s="52"/>
      <c r="EY43" s="52"/>
      <c r="EZ43" s="52"/>
      <c r="FA43" s="52"/>
      <c r="FB43" s="52"/>
      <c r="FC43" s="52"/>
      <c r="FD43" s="52"/>
      <c r="FE43" s="52"/>
      <c r="FF43" s="52"/>
      <c r="FG43" s="52"/>
      <c r="FH43" s="52"/>
      <c r="FI43" s="52"/>
      <c r="FJ43" s="52"/>
      <c r="FK43" s="52"/>
      <c r="FL43" s="52"/>
      <c r="FM43" s="52"/>
      <c r="FN43" s="52"/>
      <c r="FO43" s="52"/>
      <c r="FP43" s="52"/>
      <c r="FQ43" s="52"/>
      <c r="FR43" s="52"/>
      <c r="FS43" s="52"/>
    </row>
    <row r="44" spans="1:175" x14ac:dyDescent="0.3">
      <c r="A44" s="58"/>
      <c r="B44" s="58"/>
      <c r="C44" s="58"/>
      <c r="D44" s="58"/>
      <c r="E44" s="58"/>
      <c r="F44" s="58"/>
      <c r="G44" s="58"/>
      <c r="H44" s="58"/>
      <c r="I44" s="58"/>
      <c r="J44" s="58"/>
      <c r="K44" s="58"/>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c r="CS44" s="52"/>
      <c r="CT44" s="52"/>
      <c r="CU44" s="52"/>
      <c r="CV44" s="52"/>
      <c r="CW44" s="52"/>
      <c r="CX44" s="52"/>
      <c r="CY44" s="52"/>
      <c r="CZ44" s="52"/>
      <c r="DA44" s="52"/>
      <c r="DB44" s="52"/>
      <c r="DC44" s="52"/>
      <c r="DD44" s="52"/>
      <c r="DE44" s="52"/>
      <c r="DF44" s="52"/>
      <c r="DG44" s="52"/>
      <c r="DH44" s="52"/>
      <c r="DI44" s="52"/>
      <c r="DJ44" s="52"/>
      <c r="DK44" s="52"/>
      <c r="DL44" s="52"/>
      <c r="DM44" s="52"/>
      <c r="DN44" s="52"/>
      <c r="DO44" s="52"/>
      <c r="DP44" s="52"/>
      <c r="DQ44" s="52"/>
      <c r="DR44" s="52"/>
      <c r="DS44" s="52"/>
      <c r="DT44" s="52"/>
      <c r="DU44" s="52"/>
      <c r="DV44" s="52"/>
      <c r="DW44" s="52"/>
      <c r="DX44" s="52"/>
      <c r="DY44" s="52"/>
      <c r="DZ44" s="52"/>
      <c r="EA44" s="52"/>
      <c r="EB44" s="52"/>
      <c r="EC44" s="52"/>
      <c r="ED44" s="52"/>
      <c r="EE44" s="52"/>
      <c r="EF44" s="52"/>
      <c r="EG44" s="52"/>
      <c r="EH44" s="52"/>
      <c r="EI44" s="52"/>
      <c r="EJ44" s="52"/>
      <c r="EK44" s="52"/>
      <c r="EL44" s="52"/>
      <c r="EM44" s="52"/>
      <c r="EN44" s="52"/>
      <c r="EO44" s="52"/>
      <c r="EP44" s="52"/>
      <c r="EQ44" s="52"/>
      <c r="ER44" s="52"/>
      <c r="ES44" s="52"/>
      <c r="ET44" s="52"/>
      <c r="EU44" s="52"/>
      <c r="EV44" s="52"/>
      <c r="EW44" s="52"/>
      <c r="EX44" s="52"/>
      <c r="EY44" s="52"/>
      <c r="EZ44" s="52"/>
      <c r="FA44" s="52"/>
      <c r="FB44" s="52"/>
      <c r="FC44" s="52"/>
      <c r="FD44" s="52"/>
      <c r="FE44" s="52"/>
      <c r="FF44" s="52"/>
      <c r="FG44" s="52"/>
      <c r="FH44" s="52"/>
      <c r="FI44" s="52"/>
      <c r="FJ44" s="52"/>
      <c r="FK44" s="52"/>
      <c r="FL44" s="52"/>
      <c r="FM44" s="52"/>
      <c r="FN44" s="52"/>
      <c r="FO44" s="52"/>
      <c r="FP44" s="52"/>
      <c r="FQ44" s="52"/>
      <c r="FR44" s="52"/>
      <c r="FS44" s="52"/>
    </row>
    <row r="45" spans="1:175" x14ac:dyDescent="0.3">
      <c r="A45" s="58"/>
      <c r="B45" s="58"/>
      <c r="C45" s="58"/>
      <c r="D45" s="58"/>
      <c r="E45" s="58"/>
      <c r="F45" s="58"/>
      <c r="G45" s="58"/>
      <c r="H45" s="58"/>
      <c r="I45" s="58"/>
      <c r="J45" s="58"/>
      <c r="K45" s="58"/>
    </row>
    <row r="46" spans="1:175" x14ac:dyDescent="0.3">
      <c r="A46" s="58"/>
      <c r="B46" s="58"/>
      <c r="C46" s="58"/>
      <c r="D46" s="58"/>
      <c r="E46" s="58"/>
      <c r="F46" s="58"/>
      <c r="G46" s="58"/>
      <c r="H46" s="58"/>
      <c r="I46" s="58"/>
      <c r="J46" s="58"/>
      <c r="K46" s="58"/>
    </row>
    <row r="47" spans="1:175" x14ac:dyDescent="0.3">
      <c r="A47" s="58"/>
      <c r="B47" s="58"/>
      <c r="C47" s="58"/>
      <c r="D47" s="58"/>
      <c r="E47" s="58"/>
      <c r="F47" s="58"/>
      <c r="G47" s="58"/>
      <c r="H47" s="58"/>
      <c r="I47" s="58"/>
      <c r="J47" s="58"/>
      <c r="K47" s="58"/>
    </row>
    <row r="48" spans="1:175" x14ac:dyDescent="0.3">
      <c r="A48" s="58"/>
      <c r="B48" s="58"/>
      <c r="C48" s="58"/>
      <c r="D48" s="58"/>
      <c r="E48" s="58"/>
      <c r="F48" s="58"/>
      <c r="G48" s="58"/>
      <c r="H48" s="58"/>
      <c r="I48" s="58"/>
      <c r="J48" s="58"/>
      <c r="K48" s="58"/>
    </row>
    <row r="49" spans="1:11" x14ac:dyDescent="0.3">
      <c r="A49" s="58"/>
      <c r="B49" s="58"/>
      <c r="C49" s="58"/>
      <c r="D49" s="58"/>
      <c r="E49" s="58"/>
      <c r="F49" s="58"/>
      <c r="G49" s="58"/>
      <c r="H49" s="58"/>
      <c r="I49" s="58"/>
      <c r="J49" s="58"/>
      <c r="K49" s="58"/>
    </row>
    <row r="50" spans="1:11" x14ac:dyDescent="0.3">
      <c r="A50" s="58"/>
      <c r="B50" s="58"/>
      <c r="C50" s="58"/>
      <c r="D50" s="58"/>
      <c r="E50" s="58"/>
      <c r="F50" s="58"/>
      <c r="G50" s="58"/>
      <c r="H50" s="58"/>
      <c r="I50" s="58"/>
      <c r="J50" s="58"/>
      <c r="K50" s="58"/>
    </row>
    <row r="51" spans="1:11" x14ac:dyDescent="0.3">
      <c r="A51" s="58"/>
      <c r="B51" s="58"/>
      <c r="C51" s="58"/>
      <c r="D51" s="58"/>
      <c r="E51" s="58"/>
      <c r="F51" s="58"/>
      <c r="G51" s="58"/>
      <c r="H51" s="58"/>
      <c r="I51" s="58"/>
      <c r="J51" s="58"/>
      <c r="K51" s="58"/>
    </row>
    <row r="52" spans="1:11" x14ac:dyDescent="0.3">
      <c r="A52" s="58"/>
      <c r="B52" s="58"/>
      <c r="C52" s="58"/>
      <c r="D52" s="58"/>
      <c r="E52" s="58"/>
      <c r="F52" s="58"/>
      <c r="G52" s="58"/>
      <c r="H52" s="58"/>
      <c r="I52" s="58"/>
      <c r="J52" s="58"/>
      <c r="K52" s="58"/>
    </row>
    <row r="53" spans="1:11" x14ac:dyDescent="0.3">
      <c r="A53" s="58"/>
      <c r="B53" s="58"/>
      <c r="C53" s="58"/>
      <c r="D53" s="58"/>
      <c r="E53" s="58"/>
      <c r="F53" s="58"/>
      <c r="G53" s="58"/>
      <c r="H53" s="58"/>
      <c r="I53" s="58"/>
      <c r="J53" s="58"/>
      <c r="K53" s="58"/>
    </row>
    <row r="54" spans="1:11" x14ac:dyDescent="0.3">
      <c r="A54" s="58"/>
      <c r="B54" s="58"/>
      <c r="C54" s="58"/>
      <c r="D54" s="58"/>
      <c r="E54" s="58"/>
      <c r="F54" s="58"/>
      <c r="G54" s="58"/>
      <c r="H54" s="58"/>
      <c r="I54" s="58"/>
      <c r="J54" s="58"/>
      <c r="K54" s="58"/>
    </row>
    <row r="55" spans="1:11" x14ac:dyDescent="0.3">
      <c r="A55" s="58"/>
      <c r="B55" s="58"/>
      <c r="C55" s="58"/>
      <c r="D55" s="58"/>
      <c r="E55" s="58"/>
      <c r="F55" s="58"/>
      <c r="G55" s="58"/>
      <c r="H55" s="58"/>
      <c r="I55" s="58"/>
      <c r="J55" s="58"/>
      <c r="K55" s="58"/>
    </row>
    <row r="56" spans="1:11" x14ac:dyDescent="0.3">
      <c r="A56" s="58"/>
      <c r="B56" s="58"/>
      <c r="C56" s="58"/>
      <c r="D56" s="58"/>
      <c r="E56" s="58"/>
      <c r="F56" s="58"/>
      <c r="G56" s="58"/>
      <c r="H56" s="58"/>
      <c r="I56" s="58"/>
      <c r="J56" s="58"/>
      <c r="K56" s="58"/>
    </row>
    <row r="57" spans="1:11" x14ac:dyDescent="0.3">
      <c r="A57" s="33"/>
      <c r="B57" s="36"/>
      <c r="C57" s="37"/>
      <c r="D57" s="33"/>
      <c r="E57" s="33"/>
      <c r="F57" s="33"/>
      <c r="G57" s="37"/>
      <c r="H57" s="33"/>
      <c r="I57" s="33"/>
      <c r="J57" s="33"/>
      <c r="K57" s="33"/>
    </row>
    <row r="58" spans="1:11" x14ac:dyDescent="0.3">
      <c r="A58" s="33"/>
      <c r="B58" s="38"/>
      <c r="C58" s="37"/>
      <c r="D58" s="39"/>
      <c r="E58" s="39"/>
      <c r="F58" s="40" t="s">
        <v>38</v>
      </c>
      <c r="G58" s="37"/>
      <c r="H58" s="39"/>
      <c r="I58" s="39"/>
      <c r="J58" s="39"/>
      <c r="K58" s="33"/>
    </row>
    <row r="59" spans="1:11" x14ac:dyDescent="0.3">
      <c r="A59" s="33"/>
      <c r="B59" s="39"/>
      <c r="C59" s="39"/>
      <c r="D59" s="39"/>
      <c r="E59" s="39"/>
      <c r="F59" s="73" t="s">
        <v>63</v>
      </c>
      <c r="G59" s="39"/>
      <c r="H59" s="39"/>
      <c r="I59" s="39"/>
      <c r="J59" s="39"/>
      <c r="K59" s="33"/>
    </row>
  </sheetData>
  <mergeCells count="2">
    <mergeCell ref="B14:D14"/>
    <mergeCell ref="B13:K13"/>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2016-08-31T11:04:29Z</dcterms:modified>
  <cp:category>Engineering Spreadsheets;Analysis;AA-SM</cp:category>
</cp:coreProperties>
</file>