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4560" yWindow="-180" windowWidth="21612" windowHeight="11016" tabRatio="728"/>
  </bookViews>
  <sheets>
    <sheet name="READ ME" sheetId="11" r:id="rId1"/>
    <sheet name="BltGrp-Portrait" sheetId="8" r:id="rId2"/>
  </sheets>
  <definedNames>
    <definedName name="_xlnm.Print_Area" localSheetId="1">'BltGrp-Portrait'!$A$8:$K$61</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1" l="1"/>
  <c r="B12" i="8" l="1"/>
  <c r="F11" i="8"/>
  <c r="L10" i="8"/>
  <c r="F10" i="8"/>
  <c r="J9" i="8"/>
  <c r="F9" i="8"/>
  <c r="J8" i="8"/>
  <c r="F8" i="8"/>
  <c r="X7" i="8"/>
  <c r="X6" i="8"/>
  <c r="X5" i="8"/>
  <c r="X4" i="8"/>
  <c r="X3" i="8"/>
  <c r="X2" i="8"/>
  <c r="X1" i="8"/>
  <c r="G1" i="8"/>
  <c r="J10" i="8" l="1"/>
  <c r="AJ45" i="8"/>
  <c r="AR45" i="8" s="1"/>
  <c r="AI45" i="8"/>
  <c r="AQ45" i="8" s="1"/>
  <c r="AH45" i="8"/>
  <c r="AP45" i="8" s="1"/>
  <c r="AG45" i="8"/>
  <c r="AO45" i="8" s="1"/>
  <c r="AJ44" i="8"/>
  <c r="AZ44" i="8" s="1"/>
  <c r="AI44" i="8"/>
  <c r="AQ44" i="8" s="1"/>
  <c r="AH44" i="8"/>
  <c r="AG44" i="8"/>
  <c r="AW44" i="8" s="1"/>
  <c r="AJ43" i="8"/>
  <c r="AZ43" i="8" s="1"/>
  <c r="AI43" i="8"/>
  <c r="AH43" i="8"/>
  <c r="AP43" i="8" s="1"/>
  <c r="AG43" i="8"/>
  <c r="AO43" i="8" s="1"/>
  <c r="AJ42" i="8"/>
  <c r="AI42" i="8"/>
  <c r="AY42" i="8" s="1"/>
  <c r="AH42" i="8"/>
  <c r="AX42" i="8" s="1"/>
  <c r="AG42" i="8"/>
  <c r="AO42" i="8" s="1"/>
  <c r="AJ41" i="8"/>
  <c r="AI41" i="8"/>
  <c r="AH41" i="8"/>
  <c r="AX41" i="8" s="1"/>
  <c r="AG41" i="8"/>
  <c r="AW41" i="8" s="1"/>
  <c r="AJ40" i="8"/>
  <c r="AZ40" i="8" s="1"/>
  <c r="AI40" i="8"/>
  <c r="AH40" i="8"/>
  <c r="AG40" i="8"/>
  <c r="AW40" i="8" s="1"/>
  <c r="AJ39" i="8"/>
  <c r="AR39" i="8" s="1"/>
  <c r="AI39" i="8"/>
  <c r="AQ39" i="8" s="1"/>
  <c r="AH39" i="8"/>
  <c r="AG39" i="8"/>
  <c r="AJ38" i="8"/>
  <c r="AZ38" i="8" s="1"/>
  <c r="AI38" i="8"/>
  <c r="AY38" i="8" s="1"/>
  <c r="AH38" i="8"/>
  <c r="AX38" i="8" s="1"/>
  <c r="AG38" i="8"/>
  <c r="AJ37" i="8"/>
  <c r="AR37" i="8" s="1"/>
  <c r="AI37" i="8"/>
  <c r="AY37" i="8" s="1"/>
  <c r="AH37" i="8"/>
  <c r="AX37" i="8" s="1"/>
  <c r="AG37" i="8"/>
  <c r="AW37" i="8" s="1"/>
  <c r="AJ36" i="8"/>
  <c r="AZ36" i="8" s="1"/>
  <c r="AI36" i="8"/>
  <c r="AQ36" i="8" s="1"/>
  <c r="AH36" i="8"/>
  <c r="AX36" i="8" s="1"/>
  <c r="AG36" i="8"/>
  <c r="AO36" i="8" s="1"/>
  <c r="AJ35" i="8"/>
  <c r="AR35" i="8" s="1"/>
  <c r="AI35" i="8"/>
  <c r="AY35" i="8" s="1"/>
  <c r="AH35" i="8"/>
  <c r="AP35" i="8" s="1"/>
  <c r="AG35" i="8"/>
  <c r="AW35" i="8" s="1"/>
  <c r="AJ34" i="8"/>
  <c r="AI34" i="8"/>
  <c r="AQ34" i="8" s="1"/>
  <c r="AH34" i="8"/>
  <c r="AX34" i="8" s="1"/>
  <c r="AG34" i="8"/>
  <c r="AO34" i="8" s="1"/>
  <c r="AO44" i="8" l="1"/>
  <c r="AP37" i="8"/>
  <c r="AX43" i="8"/>
  <c r="AX45" i="8"/>
  <c r="AW36" i="8"/>
  <c r="AR40" i="8"/>
  <c r="AW43" i="8"/>
  <c r="AX35" i="8"/>
  <c r="BC35" i="8" s="1"/>
  <c r="AZ35" i="8"/>
  <c r="AZ39" i="8"/>
  <c r="AW42" i="8"/>
  <c r="AM44" i="8"/>
  <c r="DC44" i="8" s="1"/>
  <c r="AP38" i="8"/>
  <c r="AR38" i="8"/>
  <c r="AM37" i="8"/>
  <c r="DB37" i="8" s="1"/>
  <c r="AO37" i="8"/>
  <c r="AU37" i="8" s="1"/>
  <c r="AQ38" i="8"/>
  <c r="AP44" i="8"/>
  <c r="AW45" i="8"/>
  <c r="AM36" i="8"/>
  <c r="AM34" i="8"/>
  <c r="DC34" i="8" s="1"/>
  <c r="AQ37" i="8"/>
  <c r="CV37" i="8"/>
  <c r="AX44" i="8"/>
  <c r="AY45" i="8"/>
  <c r="AW34" i="8"/>
  <c r="AP36" i="8"/>
  <c r="AY39" i="8"/>
  <c r="AY44" i="8"/>
  <c r="AZ45" i="8"/>
  <c r="AM35" i="8"/>
  <c r="DD35" i="8" s="1"/>
  <c r="AM45" i="8"/>
  <c r="CS45" i="8" s="1"/>
  <c r="AY34" i="8"/>
  <c r="AO35" i="8"/>
  <c r="AY43" i="8"/>
  <c r="AM43" i="8"/>
  <c r="DB43" i="8" s="1"/>
  <c r="CS34" i="8"/>
  <c r="AY36" i="8"/>
  <c r="AZ37" i="8"/>
  <c r="BC37" i="8" s="1"/>
  <c r="AM42" i="8"/>
  <c r="DD42" i="8" s="1"/>
  <c r="AP39" i="8"/>
  <c r="AX39" i="8"/>
  <c r="AQ40" i="8"/>
  <c r="AY40" i="8"/>
  <c r="DA34" i="8"/>
  <c r="DB34" i="8"/>
  <c r="AM38" i="8"/>
  <c r="DA38" i="8" s="1"/>
  <c r="AO38" i="8"/>
  <c r="AU38" i="8" s="1"/>
  <c r="AW38" i="8"/>
  <c r="BC38" i="8" s="1"/>
  <c r="AW39" i="8"/>
  <c r="AO39" i="8"/>
  <c r="AU39" i="8" s="1"/>
  <c r="AM39" i="8"/>
  <c r="DB39" i="8" s="1"/>
  <c r="AX40" i="8"/>
  <c r="AP40" i="8"/>
  <c r="AR41" i="8"/>
  <c r="AZ41" i="8"/>
  <c r="AZ34" i="8"/>
  <c r="CV34" i="8"/>
  <c r="AR34" i="8"/>
  <c r="AY41" i="8"/>
  <c r="AQ41" i="8"/>
  <c r="DB42" i="8"/>
  <c r="AZ42" i="8"/>
  <c r="BC42" i="8" s="1"/>
  <c r="AR42" i="8"/>
  <c r="DA43" i="8"/>
  <c r="CT34" i="8"/>
  <c r="BC43" i="8"/>
  <c r="DD34" i="8"/>
  <c r="AU45" i="8"/>
  <c r="AO40" i="8"/>
  <c r="AP41" i="8"/>
  <c r="AQ42" i="8"/>
  <c r="AR43" i="8"/>
  <c r="CS44" i="8"/>
  <c r="CS37" i="8"/>
  <c r="DC37" i="8"/>
  <c r="AP34" i="8"/>
  <c r="CU34" i="8"/>
  <c r="AQ35" i="8"/>
  <c r="AU35" i="8" s="1"/>
  <c r="AR36" i="8"/>
  <c r="AU36" i="8" s="1"/>
  <c r="DA37" i="8"/>
  <c r="AM40" i="8"/>
  <c r="AO41" i="8"/>
  <c r="AP42" i="8"/>
  <c r="CU42" i="8"/>
  <c r="AQ43" i="8"/>
  <c r="CV43" i="8"/>
  <c r="AR44" i="8"/>
  <c r="AU44" i="8" s="1"/>
  <c r="DD44" i="8"/>
  <c r="DD37" i="8"/>
  <c r="AM41" i="8"/>
  <c r="DD41" i="8" s="1"/>
  <c r="DA42" i="8" l="1"/>
  <c r="DD45" i="8"/>
  <c r="BC40" i="8"/>
  <c r="BC44" i="8"/>
  <c r="CT37" i="8"/>
  <c r="CY37" i="8" s="1"/>
  <c r="BC39" i="8"/>
  <c r="CV42" i="8"/>
  <c r="DB45" i="8"/>
  <c r="BC34" i="8"/>
  <c r="C21" i="8" s="1"/>
  <c r="BP35" i="8" s="1"/>
  <c r="CN35" i="8" s="1"/>
  <c r="CU37" i="8"/>
  <c r="CU45" i="8"/>
  <c r="CY45" i="8" s="1"/>
  <c r="AU34" i="8"/>
  <c r="C20" i="8" s="1"/>
  <c r="DA44" i="8"/>
  <c r="DG44" i="8" s="1"/>
  <c r="CT45" i="8"/>
  <c r="CT44" i="8"/>
  <c r="DB44" i="8"/>
  <c r="CV44" i="8"/>
  <c r="CY44" i="8" s="1"/>
  <c r="CU44" i="8"/>
  <c r="AU42" i="8"/>
  <c r="DC43" i="8"/>
  <c r="DA45" i="8"/>
  <c r="BC36" i="8"/>
  <c r="CY34" i="8"/>
  <c r="DA36" i="8"/>
  <c r="CT36" i="8"/>
  <c r="CS42" i="8"/>
  <c r="CS36" i="8"/>
  <c r="CS39" i="8"/>
  <c r="DB36" i="8"/>
  <c r="CU35" i="8"/>
  <c r="DB35" i="8"/>
  <c r="CT42" i="8"/>
  <c r="CY42" i="8" s="1"/>
  <c r="DA39" i="8"/>
  <c r="DA35" i="8"/>
  <c r="DD36" i="8"/>
  <c r="CV35" i="8"/>
  <c r="CS41" i="8"/>
  <c r="DC35" i="8"/>
  <c r="CU36" i="8"/>
  <c r="BC45" i="8"/>
  <c r="DC45" i="8"/>
  <c r="CV45" i="8"/>
  <c r="CT35" i="8"/>
  <c r="CS35" i="8"/>
  <c r="CV36" i="8"/>
  <c r="AU43" i="8"/>
  <c r="DC36" i="8"/>
  <c r="BC41" i="8"/>
  <c r="DD43" i="8"/>
  <c r="CT43" i="8"/>
  <c r="CS43" i="8"/>
  <c r="CU43" i="8"/>
  <c r="DC42" i="8"/>
  <c r="BF45" i="8"/>
  <c r="BE44" i="8"/>
  <c r="BH39" i="8"/>
  <c r="BG38" i="8"/>
  <c r="BF37" i="8"/>
  <c r="BE36" i="8"/>
  <c r="BH37" i="8"/>
  <c r="BG36" i="8"/>
  <c r="BE41" i="8"/>
  <c r="BH36" i="8"/>
  <c r="BG35" i="8"/>
  <c r="BH35" i="8"/>
  <c r="BH42" i="8"/>
  <c r="BG41" i="8"/>
  <c r="BF40" i="8"/>
  <c r="BE39" i="8"/>
  <c r="BH34" i="8"/>
  <c r="BG45" i="8"/>
  <c r="BF44" i="8"/>
  <c r="BE43" i="8"/>
  <c r="BH38" i="8"/>
  <c r="BG37" i="8"/>
  <c r="BF36" i="8"/>
  <c r="BE35" i="8"/>
  <c r="BF35" i="8"/>
  <c r="BE34" i="8"/>
  <c r="BH44" i="8"/>
  <c r="BG43" i="8"/>
  <c r="BF42" i="8"/>
  <c r="BF34" i="8"/>
  <c r="BH43" i="8"/>
  <c r="BG42" i="8"/>
  <c r="BF41" i="8"/>
  <c r="BE40" i="8"/>
  <c r="BG34" i="8"/>
  <c r="BH45" i="8"/>
  <c r="BG44" i="8"/>
  <c r="BF43" i="8"/>
  <c r="BE42" i="8"/>
  <c r="BE45" i="8"/>
  <c r="BH41" i="8"/>
  <c r="BF38" i="8"/>
  <c r="BG40" i="8"/>
  <c r="BH40" i="8"/>
  <c r="BE37" i="8"/>
  <c r="BE38" i="8"/>
  <c r="BF39" i="8"/>
  <c r="BG39" i="8"/>
  <c r="CV40" i="8"/>
  <c r="DD40" i="8"/>
  <c r="DA40" i="8"/>
  <c r="DD38" i="8"/>
  <c r="CU38" i="8"/>
  <c r="DB38" i="8"/>
  <c r="CT38" i="8"/>
  <c r="DC38" i="8"/>
  <c r="CV38" i="8"/>
  <c r="DA41" i="8"/>
  <c r="DB41" i="8"/>
  <c r="DC41" i="8"/>
  <c r="CU39" i="8"/>
  <c r="DC39" i="8"/>
  <c r="CV39" i="8"/>
  <c r="DD39" i="8"/>
  <c r="CU40" i="8"/>
  <c r="DG34" i="8"/>
  <c r="BO34" i="8"/>
  <c r="CM34" i="8" s="1"/>
  <c r="BP38" i="8"/>
  <c r="CN38" i="8" s="1"/>
  <c r="BM39" i="8"/>
  <c r="V35" i="8"/>
  <c r="BM43" i="8"/>
  <c r="BN36" i="8"/>
  <c r="CL36" i="8" s="1"/>
  <c r="BO44" i="8"/>
  <c r="CM44" i="8" s="1"/>
  <c r="BM41" i="8"/>
  <c r="BO36" i="8"/>
  <c r="CM36" i="8" s="1"/>
  <c r="BP36" i="8"/>
  <c r="CN36" i="8" s="1"/>
  <c r="DG42" i="8"/>
  <c r="AU41" i="8"/>
  <c r="CV41" i="8"/>
  <c r="CS38" i="8"/>
  <c r="DG37" i="8"/>
  <c r="CS40" i="8"/>
  <c r="CU41" i="8"/>
  <c r="CT39" i="8"/>
  <c r="CT41" i="8"/>
  <c r="AU40" i="8"/>
  <c r="DB40" i="8"/>
  <c r="CT40" i="8"/>
  <c r="CY35" i="8"/>
  <c r="DC40" i="8"/>
  <c r="DG36" i="8" l="1"/>
  <c r="DG43" i="8"/>
  <c r="DG35" i="8"/>
  <c r="DG45" i="8"/>
  <c r="BP40" i="8"/>
  <c r="CN40" i="8" s="1"/>
  <c r="BO41" i="8"/>
  <c r="CM41" i="8" s="1"/>
  <c r="V34" i="8"/>
  <c r="V38" i="8"/>
  <c r="CY36" i="8"/>
  <c r="BN42" i="8"/>
  <c r="CL42" i="8" s="1"/>
  <c r="BN34" i="8"/>
  <c r="CL34" i="8" s="1"/>
  <c r="BM38" i="8"/>
  <c r="BU38" i="8" s="1"/>
  <c r="BN44" i="8"/>
  <c r="CL44" i="8" s="1"/>
  <c r="V43" i="8"/>
  <c r="BP42" i="8"/>
  <c r="CN42" i="8" s="1"/>
  <c r="BM36" i="8"/>
  <c r="BM40" i="8"/>
  <c r="CK40" i="8" s="1"/>
  <c r="BO35" i="8"/>
  <c r="CM35" i="8" s="1"/>
  <c r="V45" i="8"/>
  <c r="BN41" i="8"/>
  <c r="CL41" i="8" s="1"/>
  <c r="BP37" i="8"/>
  <c r="CN37" i="8" s="1"/>
  <c r="BO38" i="8"/>
  <c r="CM38" i="8" s="1"/>
  <c r="V42" i="8"/>
  <c r="BN39" i="8"/>
  <c r="CL39" i="8" s="1"/>
  <c r="BM45" i="8"/>
  <c r="BU45" i="8" s="1"/>
  <c r="BP39" i="8"/>
  <c r="CN39" i="8" s="1"/>
  <c r="V40" i="8"/>
  <c r="BO40" i="8"/>
  <c r="CM40" i="8" s="1"/>
  <c r="V36" i="8"/>
  <c r="BP45" i="8"/>
  <c r="CN45" i="8" s="1"/>
  <c r="BO42" i="8"/>
  <c r="CM42" i="8" s="1"/>
  <c r="BO43" i="8"/>
  <c r="CM43" i="8" s="1"/>
  <c r="BM34" i="8"/>
  <c r="CK34" i="8" s="1"/>
  <c r="BP41" i="8"/>
  <c r="CN41" i="8" s="1"/>
  <c r="BM44" i="8"/>
  <c r="BP34" i="8"/>
  <c r="CN34" i="8" s="1"/>
  <c r="BM35" i="8"/>
  <c r="BU35" i="8" s="1"/>
  <c r="BN38" i="8"/>
  <c r="CL38" i="8" s="1"/>
  <c r="BP43" i="8"/>
  <c r="CN43" i="8" s="1"/>
  <c r="BM42" i="8"/>
  <c r="BU42" i="8" s="1"/>
  <c r="BN37" i="8"/>
  <c r="CL37" i="8" s="1"/>
  <c r="BN43" i="8"/>
  <c r="CL43" i="8" s="1"/>
  <c r="BN35" i="8"/>
  <c r="CL35" i="8" s="1"/>
  <c r="V44" i="8"/>
  <c r="BN45" i="8"/>
  <c r="CL45" i="8" s="1"/>
  <c r="V37" i="8"/>
  <c r="BO37" i="8"/>
  <c r="CM37" i="8" s="1"/>
  <c r="BO39" i="8"/>
  <c r="CM39" i="8" s="1"/>
  <c r="V39" i="8"/>
  <c r="BP44" i="8"/>
  <c r="CN44" i="8" s="1"/>
  <c r="V41" i="8"/>
  <c r="BM37" i="8"/>
  <c r="CK37" i="8" s="1"/>
  <c r="BN40" i="8"/>
  <c r="CL40" i="8" s="1"/>
  <c r="BO45" i="8"/>
  <c r="CM45" i="8" s="1"/>
  <c r="CY43" i="8"/>
  <c r="CF41" i="8"/>
  <c r="CD41" i="8"/>
  <c r="CD35" i="8"/>
  <c r="BV35" i="8"/>
  <c r="CF34" i="8"/>
  <c r="CC41" i="8"/>
  <c r="BU41" i="8"/>
  <c r="CD45" i="8"/>
  <c r="CC44" i="8"/>
  <c r="BU44" i="8"/>
  <c r="CD38" i="8"/>
  <c r="CF36" i="8"/>
  <c r="BX36" i="8"/>
  <c r="DG40" i="8"/>
  <c r="CE35" i="8"/>
  <c r="CE38" i="8"/>
  <c r="CK44" i="8"/>
  <c r="CC40" i="8"/>
  <c r="CC34" i="8"/>
  <c r="CE45" i="8"/>
  <c r="BW40" i="8"/>
  <c r="CE40" i="8"/>
  <c r="CE34" i="8"/>
  <c r="BW34" i="8"/>
  <c r="CF44" i="8"/>
  <c r="CD44" i="8"/>
  <c r="CF39" i="8"/>
  <c r="CF40" i="8"/>
  <c r="CF45" i="8"/>
  <c r="CE43" i="8"/>
  <c r="CC43" i="8"/>
  <c r="BU43" i="8"/>
  <c r="CF35" i="8"/>
  <c r="BX35" i="8"/>
  <c r="CK38" i="8"/>
  <c r="CK36" i="8"/>
  <c r="CC37" i="8"/>
  <c r="CE44" i="8"/>
  <c r="BW44" i="8"/>
  <c r="CD42" i="8"/>
  <c r="CF38" i="8"/>
  <c r="BX38" i="8"/>
  <c r="CF42" i="8"/>
  <c r="BX42" i="8"/>
  <c r="CD37" i="8"/>
  <c r="CK43" i="8"/>
  <c r="DG41" i="8"/>
  <c r="CC38" i="8"/>
  <c r="CD43" i="8"/>
  <c r="BV34" i="8"/>
  <c r="CD34" i="8"/>
  <c r="CE37" i="8"/>
  <c r="BW37" i="8"/>
  <c r="CE41" i="8"/>
  <c r="CC36" i="8"/>
  <c r="BU36" i="8"/>
  <c r="CD39" i="8"/>
  <c r="CC42" i="8"/>
  <c r="CF43" i="8"/>
  <c r="BX43" i="8"/>
  <c r="CD36" i="8"/>
  <c r="BV36" i="8"/>
  <c r="CD40" i="8"/>
  <c r="CF37" i="8"/>
  <c r="CY40" i="8"/>
  <c r="CY38" i="8"/>
  <c r="CK41" i="8"/>
  <c r="CK39" i="8"/>
  <c r="CE39" i="8"/>
  <c r="CC45" i="8"/>
  <c r="CE42" i="8"/>
  <c r="BW42" i="8"/>
  <c r="CC35" i="8"/>
  <c r="CC39" i="8"/>
  <c r="BU39" i="8"/>
  <c r="CE36" i="8"/>
  <c r="BW36" i="8"/>
  <c r="DG39" i="8"/>
  <c r="DG38" i="8"/>
  <c r="CY39" i="8"/>
  <c r="CY41" i="8"/>
  <c r="BW39" i="8" l="1"/>
  <c r="BX40" i="8"/>
  <c r="CK42" i="8"/>
  <c r="BV40" i="8"/>
  <c r="BV39" i="8"/>
  <c r="BV44" i="8"/>
  <c r="BU37" i="8"/>
  <c r="BW43" i="8"/>
  <c r="CK35" i="8"/>
  <c r="BX37" i="8"/>
  <c r="BV37" i="8"/>
  <c r="BX39" i="8"/>
  <c r="BU34" i="8"/>
  <c r="CA34" i="8" s="1"/>
  <c r="DL34" i="8" s="1"/>
  <c r="J34" i="8" s="1"/>
  <c r="BV43" i="8"/>
  <c r="BX44" i="8"/>
  <c r="BU40" i="8"/>
  <c r="CA40" i="8" s="1"/>
  <c r="DT40" i="8" s="1"/>
  <c r="K40" i="8" s="1"/>
  <c r="BV42" i="8"/>
  <c r="CK45" i="8"/>
  <c r="BW35" i="8"/>
  <c r="CA35" i="8" s="1"/>
  <c r="BV45" i="8"/>
  <c r="BV41" i="8"/>
  <c r="BW41" i="8"/>
  <c r="BW45" i="8"/>
  <c r="BX41" i="8"/>
  <c r="BX45" i="8"/>
  <c r="BW38" i="8"/>
  <c r="BV38" i="8"/>
  <c r="BX34" i="8"/>
  <c r="CA39" i="8"/>
  <c r="DJ39" i="8" s="1"/>
  <c r="F39" i="8" s="1"/>
  <c r="CA42" i="8"/>
  <c r="DS42" i="8" s="1"/>
  <c r="I42" i="8" s="1"/>
  <c r="CA36" i="8"/>
  <c r="DQ36" i="8" s="1"/>
  <c r="CA45" i="8"/>
  <c r="DS45" i="8" s="1"/>
  <c r="I45" i="8" s="1"/>
  <c r="CA44" i="8"/>
  <c r="CA37" i="8"/>
  <c r="DQ37" i="8" s="1"/>
  <c r="CA43" i="8"/>
  <c r="DI43" i="8" s="1"/>
  <c r="DL39" i="8" l="1"/>
  <c r="J39" i="8" s="1"/>
  <c r="DL42" i="8"/>
  <c r="J42" i="8" s="1"/>
  <c r="DT39" i="8"/>
  <c r="K39" i="8" s="1"/>
  <c r="CA41" i="8"/>
  <c r="DR41" i="8" s="1"/>
  <c r="G41" i="8" s="1"/>
  <c r="DR42" i="8"/>
  <c r="G42" i="8" s="1"/>
  <c r="DK39" i="8"/>
  <c r="H39" i="8" s="1"/>
  <c r="DR39" i="8"/>
  <c r="G39" i="8" s="1"/>
  <c r="CA38" i="8"/>
  <c r="DI38" i="8" s="1"/>
  <c r="D38" i="8" s="1"/>
  <c r="DQ38" i="8"/>
  <c r="E38" i="8" s="1"/>
  <c r="DI35" i="8"/>
  <c r="D35" i="8" s="1"/>
  <c r="W35" i="8" s="1"/>
  <c r="X35" i="8" s="1"/>
  <c r="DL35" i="8"/>
  <c r="J35" i="8" s="1"/>
  <c r="DQ35" i="8"/>
  <c r="DK35" i="8"/>
  <c r="H35" i="8" s="1"/>
  <c r="DR35" i="8"/>
  <c r="G35" i="8" s="1"/>
  <c r="DT35" i="8"/>
  <c r="K35" i="8" s="1"/>
  <c r="DJ35" i="8"/>
  <c r="F35" i="8" s="1"/>
  <c r="DS35" i="8"/>
  <c r="I35" i="8" s="1"/>
  <c r="DR34" i="8"/>
  <c r="G34" i="8" s="1"/>
  <c r="DR40" i="8"/>
  <c r="G40" i="8" s="1"/>
  <c r="DQ42" i="8"/>
  <c r="E42" i="8" s="1"/>
  <c r="DK34" i="8"/>
  <c r="H34" i="8" s="1"/>
  <c r="DR45" i="8"/>
  <c r="G45" i="8" s="1"/>
  <c r="DI39" i="8"/>
  <c r="D39" i="8" s="1"/>
  <c r="W39" i="8" s="1"/>
  <c r="X39" i="8" s="1"/>
  <c r="DJ34" i="8"/>
  <c r="F34" i="8" s="1"/>
  <c r="DQ34" i="8"/>
  <c r="E34" i="8" s="1"/>
  <c r="DS39" i="8"/>
  <c r="I39" i="8" s="1"/>
  <c r="Y39" i="8" s="1"/>
  <c r="Z39" i="8" s="1"/>
  <c r="DQ39" i="8"/>
  <c r="E39" i="8" s="1"/>
  <c r="DR43" i="8"/>
  <c r="G43" i="8" s="1"/>
  <c r="DS41" i="8"/>
  <c r="I41" i="8" s="1"/>
  <c r="DL36" i="8"/>
  <c r="J36" i="8" s="1"/>
  <c r="DK36" i="8"/>
  <c r="H36" i="8" s="1"/>
  <c r="W36" i="8" s="1"/>
  <c r="X36" i="8" s="1"/>
  <c r="DK42" i="8"/>
  <c r="H42" i="8" s="1"/>
  <c r="DJ42" i="8"/>
  <c r="F42" i="8" s="1"/>
  <c r="DQ41" i="8"/>
  <c r="E41" i="8" s="1"/>
  <c r="E36" i="8"/>
  <c r="DT36" i="8"/>
  <c r="K36" i="8" s="1"/>
  <c r="DI36" i="8"/>
  <c r="D36" i="8" s="1"/>
  <c r="DI42" i="8"/>
  <c r="DR36" i="8"/>
  <c r="G36" i="8" s="1"/>
  <c r="DJ36" i="8"/>
  <c r="F36" i="8" s="1"/>
  <c r="DS34" i="8"/>
  <c r="I34" i="8" s="1"/>
  <c r="DS36" i="8"/>
  <c r="I36" i="8" s="1"/>
  <c r="DI34" i="8"/>
  <c r="DT42" i="8"/>
  <c r="K42" i="8" s="1"/>
  <c r="DT34" i="8"/>
  <c r="K34" i="8" s="1"/>
  <c r="D43" i="8"/>
  <c r="DS44" i="8"/>
  <c r="I44" i="8" s="1"/>
  <c r="DJ44" i="8"/>
  <c r="F44" i="8" s="1"/>
  <c r="DL44" i="8"/>
  <c r="J44" i="8" s="1"/>
  <c r="DQ44" i="8"/>
  <c r="DK44" i="8"/>
  <c r="H44" i="8" s="1"/>
  <c r="E37" i="8"/>
  <c r="DT44" i="8"/>
  <c r="K44" i="8" s="1"/>
  <c r="DL45" i="8"/>
  <c r="J45" i="8" s="1"/>
  <c r="DI45" i="8"/>
  <c r="DQ45" i="8"/>
  <c r="DK45" i="8"/>
  <c r="H45" i="8" s="1"/>
  <c r="DJ45" i="8"/>
  <c r="F45" i="8" s="1"/>
  <c r="DJ37" i="8"/>
  <c r="F37" i="8" s="1"/>
  <c r="DK37" i="8"/>
  <c r="H37" i="8" s="1"/>
  <c r="DI37" i="8"/>
  <c r="DS37" i="8"/>
  <c r="I37" i="8" s="1"/>
  <c r="DL37" i="8"/>
  <c r="J37" i="8" s="1"/>
  <c r="DK41" i="8"/>
  <c r="H41" i="8" s="1"/>
  <c r="DJ41" i="8"/>
  <c r="F41" i="8" s="1"/>
  <c r="DI41" i="8"/>
  <c r="DT41" i="8"/>
  <c r="K41" i="8" s="1"/>
  <c r="DL41" i="8"/>
  <c r="J41" i="8" s="1"/>
  <c r="DT45" i="8"/>
  <c r="K45" i="8" s="1"/>
  <c r="DI44" i="8"/>
  <c r="DJ43" i="8"/>
  <c r="F43" i="8" s="1"/>
  <c r="DK43" i="8"/>
  <c r="H43" i="8" s="1"/>
  <c r="DQ43" i="8"/>
  <c r="DS43" i="8"/>
  <c r="I43" i="8" s="1"/>
  <c r="DL43" i="8"/>
  <c r="J43" i="8" s="1"/>
  <c r="DR44" i="8"/>
  <c r="G44" i="8" s="1"/>
  <c r="DT43" i="8"/>
  <c r="K43" i="8" s="1"/>
  <c r="DJ40" i="8"/>
  <c r="F40" i="8" s="1"/>
  <c r="DK40" i="8"/>
  <c r="H40" i="8" s="1"/>
  <c r="DI40" i="8"/>
  <c r="DQ40" i="8"/>
  <c r="DL40" i="8"/>
  <c r="J40" i="8" s="1"/>
  <c r="DS40" i="8"/>
  <c r="I40" i="8" s="1"/>
  <c r="DT37" i="8"/>
  <c r="K37" i="8" s="1"/>
  <c r="Y42" i="8"/>
  <c r="Z42" i="8" s="1"/>
  <c r="DR37" i="8"/>
  <c r="G37" i="8" s="1"/>
  <c r="DJ38" i="8" l="1"/>
  <c r="F38" i="8" s="1"/>
  <c r="DW42" i="8"/>
  <c r="DS38" i="8"/>
  <c r="I38" i="8" s="1"/>
  <c r="Y38" i="8" s="1"/>
  <c r="Z38" i="8" s="1"/>
  <c r="DO35" i="8"/>
  <c r="DW39" i="8"/>
  <c r="DL38" i="8"/>
  <c r="J38" i="8" s="1"/>
  <c r="DK38" i="8"/>
  <c r="H38" i="8" s="1"/>
  <c r="W38" i="8" s="1"/>
  <c r="X38" i="8" s="1"/>
  <c r="DR38" i="8"/>
  <c r="G38" i="8" s="1"/>
  <c r="DT38" i="8"/>
  <c r="K38" i="8" s="1"/>
  <c r="AA39" i="8"/>
  <c r="AB39" i="8" s="1"/>
  <c r="Y34" i="8"/>
  <c r="Z34" i="8" s="1"/>
  <c r="DW34" i="8"/>
  <c r="E35" i="8"/>
  <c r="DW35" i="8"/>
  <c r="DO39" i="8"/>
  <c r="AA36" i="8"/>
  <c r="AB36" i="8" s="1"/>
  <c r="DO42" i="8"/>
  <c r="D42" i="8"/>
  <c r="DO43" i="8"/>
  <c r="DO36" i="8"/>
  <c r="DO34" i="8"/>
  <c r="D34" i="8"/>
  <c r="Y36" i="8"/>
  <c r="Z36" i="8" s="1"/>
  <c r="DW36" i="8"/>
  <c r="DO41" i="8"/>
  <c r="D41" i="8"/>
  <c r="DO37" i="8"/>
  <c r="D37" i="8"/>
  <c r="DO45" i="8"/>
  <c r="D45" i="8"/>
  <c r="DW45" i="8"/>
  <c r="E45" i="8"/>
  <c r="Y45" i="8" s="1"/>
  <c r="Z45" i="8" s="1"/>
  <c r="DW37" i="8"/>
  <c r="W43" i="8"/>
  <c r="X43" i="8" s="1"/>
  <c r="DO40" i="8"/>
  <c r="D40" i="8"/>
  <c r="Y37" i="8"/>
  <c r="Z37" i="8" s="1"/>
  <c r="DW40" i="8"/>
  <c r="E40" i="8"/>
  <c r="Y40" i="8" s="1"/>
  <c r="Z40" i="8" s="1"/>
  <c r="AA38" i="8"/>
  <c r="AB38" i="8" s="1"/>
  <c r="DW41" i="8"/>
  <c r="DW43" i="8"/>
  <c r="E43" i="8"/>
  <c r="Y43" i="8" s="1"/>
  <c r="Z43" i="8" s="1"/>
  <c r="Y41" i="8"/>
  <c r="Z41" i="8" s="1"/>
  <c r="DW44" i="8"/>
  <c r="E44" i="8"/>
  <c r="Y44" i="8" s="1"/>
  <c r="Z44" i="8" s="1"/>
  <c r="DO44" i="8"/>
  <c r="D44" i="8"/>
  <c r="AA43" i="8" l="1"/>
  <c r="AB43" i="8" s="1"/>
  <c r="DW38" i="8"/>
  <c r="DO38" i="8"/>
  <c r="Y35" i="8"/>
  <c r="Z35" i="8" s="1"/>
  <c r="AA35" i="8"/>
  <c r="AB35" i="8" s="1"/>
  <c r="AA34" i="8"/>
  <c r="AB34" i="8" s="1"/>
  <c r="W34" i="8"/>
  <c r="X34" i="8" s="1"/>
  <c r="W42" i="8"/>
  <c r="X42" i="8" s="1"/>
  <c r="AA42" i="8"/>
  <c r="AB42" i="8" s="1"/>
  <c r="W37" i="8"/>
  <c r="X37" i="8" s="1"/>
  <c r="AA37" i="8"/>
  <c r="AB37" i="8" s="1"/>
  <c r="W44" i="8"/>
  <c r="X44" i="8" s="1"/>
  <c r="AA44" i="8"/>
  <c r="AB44" i="8" s="1"/>
  <c r="W45" i="8"/>
  <c r="X45" i="8" s="1"/>
  <c r="AA45" i="8"/>
  <c r="AB45" i="8" s="1"/>
  <c r="W40" i="8"/>
  <c r="X40" i="8" s="1"/>
  <c r="AA40" i="8"/>
  <c r="AB40" i="8" s="1"/>
  <c r="W41" i="8"/>
  <c r="X41" i="8" s="1"/>
  <c r="AA41" i="8"/>
  <c r="AB41" i="8" s="1"/>
</calcChain>
</file>

<file path=xl/sharedStrings.xml><?xml version="1.0" encoding="utf-8"?>
<sst xmlns="http://schemas.openxmlformats.org/spreadsheetml/2006/main" count="278" uniqueCount="99">
  <si>
    <t>Date:</t>
  </si>
  <si>
    <t>Revision:</t>
  </si>
  <si>
    <t>Reference:</t>
  </si>
  <si>
    <t>in</t>
  </si>
  <si>
    <t>x</t>
  </si>
  <si>
    <t>y</t>
  </si>
  <si>
    <t>Bolt No.</t>
  </si>
  <si>
    <t>Bolt Dia.</t>
  </si>
  <si>
    <t>Area, A</t>
  </si>
  <si>
    <t>Ax</t>
  </si>
  <si>
    <t>Ay</t>
  </si>
  <si>
    <t>BOLT GROUP UNDER ECCENTRIC LOAD</t>
  </si>
  <si>
    <t>Michael Niu - Airframe Stress Analysis &amp; Sizing, Chapter 9.0</t>
  </si>
  <si>
    <t>X-coordinate of the Applied Load</t>
  </si>
  <si>
    <t>Y-coordinate of the Applied Load</t>
  </si>
  <si>
    <t>X-coordinate of the centroid</t>
  </si>
  <si>
    <t>Y-coordinate of the centroid</t>
  </si>
  <si>
    <t>R. Abbott</t>
  </si>
  <si>
    <t>Author:</t>
  </si>
  <si>
    <t>Check:</t>
  </si>
  <si>
    <t xml:space="preserve"> </t>
  </si>
  <si>
    <t>Report:</t>
  </si>
  <si>
    <t>Section:</t>
  </si>
  <si>
    <t>Document Number:</t>
  </si>
  <si>
    <t>Revision Level :</t>
  </si>
  <si>
    <t>Page:</t>
  </si>
  <si>
    <t>Bolt 1</t>
  </si>
  <si>
    <t>Bolt 2</t>
  </si>
  <si>
    <t>Bolt 3</t>
  </si>
  <si>
    <t>Bolt 4</t>
  </si>
  <si>
    <t>(lb)</t>
  </si>
  <si>
    <t>(inlb)</t>
  </si>
  <si>
    <t>Reactions</t>
  </si>
  <si>
    <t>Applied Loads and Moments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</si>
  <si>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</si>
  <si>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</si>
  <si>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</si>
  <si>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</si>
  <si>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</si>
  <si>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</si>
  <si>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</si>
  <si>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</si>
  <si>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</si>
  <si>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</si>
  <si>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</si>
  <si>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</si>
  <si>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</si>
  <si>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</si>
  <si>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</si>
  <si>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</si>
  <si>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</si>
  <si>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</si>
  <si>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</si>
  <si>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</si>
  <si>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</si>
  <si>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</si>
  <si>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</si>
  <si>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</si>
  <si>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r>
      <t>x</t>
    </r>
    <r>
      <rPr>
        <vertAlign val="subscript"/>
        <sz val="10"/>
        <rFont val="Calibri"/>
        <family val="2"/>
        <scheme val="minor"/>
      </rPr>
      <t>p</t>
    </r>
    <r>
      <rPr>
        <sz val="10"/>
        <rFont val="Calibri"/>
        <family val="2"/>
        <scheme val="minor"/>
      </rPr>
      <t xml:space="preserve"> =</t>
    </r>
  </si>
  <si>
    <r>
      <t>y</t>
    </r>
    <r>
      <rPr>
        <vertAlign val="subscript"/>
        <sz val="10"/>
        <rFont val="Calibri"/>
        <family val="2"/>
        <scheme val="minor"/>
      </rPr>
      <t>p</t>
    </r>
    <r>
      <rPr>
        <sz val="10"/>
        <rFont val="Calibri"/>
        <family val="2"/>
        <scheme val="minor"/>
      </rPr>
      <t xml:space="preserve"> =</t>
    </r>
  </si>
  <si>
    <r>
      <t>x</t>
    </r>
    <r>
      <rPr>
        <vertAlign val="subscript"/>
        <sz val="10"/>
        <rFont val="Calibri"/>
        <family val="2"/>
        <scheme val="minor"/>
      </rPr>
      <t>c</t>
    </r>
    <r>
      <rPr>
        <sz val="10"/>
        <rFont val="Calibri"/>
        <family val="2"/>
        <scheme val="minor"/>
      </rPr>
      <t xml:space="preserve"> =</t>
    </r>
  </si>
  <si>
    <r>
      <t>y</t>
    </r>
    <r>
      <rPr>
        <vertAlign val="subscript"/>
        <sz val="10"/>
        <rFont val="Calibri"/>
        <family val="2"/>
        <scheme val="minor"/>
      </rPr>
      <t>c</t>
    </r>
    <r>
      <rPr>
        <sz val="10"/>
        <rFont val="Calibri"/>
        <family val="2"/>
        <scheme val="minor"/>
      </rPr>
      <t xml:space="preserve"> =</t>
    </r>
  </si>
  <si>
    <r>
      <t>P</t>
    </r>
    <r>
      <rPr>
        <b/>
        <vertAlign val="subscript"/>
        <sz val="10"/>
        <rFont val="Calibri"/>
        <family val="2"/>
        <scheme val="minor"/>
      </rPr>
      <t>x</t>
    </r>
  </si>
  <si>
    <r>
      <t>P</t>
    </r>
    <r>
      <rPr>
        <b/>
        <vertAlign val="subscript"/>
        <sz val="10"/>
        <rFont val="Calibri"/>
        <family val="2"/>
        <scheme val="minor"/>
      </rPr>
      <t>y</t>
    </r>
  </si>
  <si>
    <r>
      <t>T</t>
    </r>
    <r>
      <rPr>
        <b/>
        <vertAlign val="subscript"/>
        <sz val="10"/>
        <rFont val="Calibri"/>
        <family val="2"/>
        <scheme val="minor"/>
      </rPr>
      <t>xy</t>
    </r>
  </si>
  <si>
    <r>
      <t>F</t>
    </r>
    <r>
      <rPr>
        <b/>
        <vertAlign val="subscript"/>
        <sz val="10"/>
        <color theme="1"/>
        <rFont val="Calibri"/>
        <family val="2"/>
        <scheme val="minor"/>
      </rPr>
      <t>x</t>
    </r>
  </si>
  <si>
    <r>
      <t>F</t>
    </r>
    <r>
      <rPr>
        <b/>
        <vertAlign val="subscript"/>
        <sz val="10"/>
        <color theme="1"/>
        <rFont val="Calibri"/>
        <family val="2"/>
        <scheme val="minor"/>
      </rPr>
      <t>y</t>
    </r>
  </si>
  <si>
    <r>
      <t>T</t>
    </r>
    <r>
      <rPr>
        <vertAlign val="subscript"/>
        <sz val="10"/>
        <rFont val="Calibri"/>
        <family val="2"/>
        <scheme val="minor"/>
      </rPr>
      <t>c</t>
    </r>
  </si>
  <si>
    <t>SFx =</t>
  </si>
  <si>
    <t>SFy =</t>
  </si>
  <si>
    <t>SM =</t>
  </si>
  <si>
    <r>
      <t>x</t>
    </r>
    <r>
      <rPr>
        <b/>
        <vertAlign val="subscript"/>
        <sz val="8"/>
        <color indexed="9"/>
        <rFont val="Calibri"/>
        <family val="2"/>
        <scheme val="minor"/>
      </rPr>
      <t>b</t>
    </r>
  </si>
  <si>
    <r>
      <t>y</t>
    </r>
    <r>
      <rPr>
        <b/>
        <vertAlign val="subscript"/>
        <sz val="8"/>
        <color indexed="9"/>
        <rFont val="Calibri"/>
        <family val="2"/>
        <scheme val="minor"/>
      </rPr>
      <t>b</t>
    </r>
  </si>
  <si>
    <r>
      <t>Ar</t>
    </r>
    <r>
      <rPr>
        <b/>
        <vertAlign val="superscript"/>
        <sz val="8"/>
        <color indexed="9"/>
        <rFont val="Calibri"/>
        <family val="2"/>
        <scheme val="minor"/>
      </rPr>
      <t>2</t>
    </r>
  </si>
  <si>
    <r>
      <t>Ax</t>
    </r>
    <r>
      <rPr>
        <b/>
        <vertAlign val="subscript"/>
        <sz val="8"/>
        <color indexed="9"/>
        <rFont val="Calibri"/>
        <family val="2"/>
        <scheme val="minor"/>
      </rPr>
      <t>b</t>
    </r>
  </si>
  <si>
    <r>
      <t>Ay</t>
    </r>
    <r>
      <rPr>
        <b/>
        <vertAlign val="subscript"/>
        <sz val="8"/>
        <color indexed="9"/>
        <rFont val="Calibri"/>
        <family val="2"/>
        <scheme val="minor"/>
      </rPr>
      <t>b</t>
    </r>
  </si>
  <si>
    <r>
      <t>S</t>
    </r>
    <r>
      <rPr>
        <b/>
        <vertAlign val="subscript"/>
        <sz val="8"/>
        <color indexed="9"/>
        <rFont val="Calibri"/>
        <family val="2"/>
        <scheme val="minor"/>
      </rPr>
      <t>x</t>
    </r>
  </si>
  <si>
    <r>
      <t>S</t>
    </r>
    <r>
      <rPr>
        <b/>
        <vertAlign val="subscript"/>
        <sz val="8"/>
        <color indexed="9"/>
        <rFont val="Calibri"/>
        <family val="2"/>
        <scheme val="minor"/>
      </rPr>
      <t>y</t>
    </r>
  </si>
  <si>
    <r>
      <t>DS</t>
    </r>
    <r>
      <rPr>
        <b/>
        <vertAlign val="subscript"/>
        <sz val="8"/>
        <color indexed="9"/>
        <rFont val="Calibri"/>
        <family val="2"/>
        <scheme val="minor"/>
      </rPr>
      <t>x</t>
    </r>
  </si>
  <si>
    <r>
      <t>Ds</t>
    </r>
    <r>
      <rPr>
        <b/>
        <vertAlign val="subscript"/>
        <sz val="8"/>
        <color indexed="9"/>
        <rFont val="Calibri"/>
        <family val="2"/>
        <scheme val="minor"/>
      </rPr>
      <t>y</t>
    </r>
  </si>
  <si>
    <t>AA-SM-004-006</t>
  </si>
  <si>
    <t>2D BOLT GROUP - 4 BOLTS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</si>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</sst>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0"/>
      <name val="Arial"/>
    </font>
    <font>
      <sz val="11"/>
      <color theme="1"/>
      <name val="Calibri"/>
      <family val="2"/>
      <scheme val="minor"/>
    </font>
    <font>
      <sz val="10"/>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8"/>
      <name val="Calibri"/>
      <family val="2"/>
      <scheme val="minor"/>
    </font>
    <font>
      <vertAlign val="subscript"/>
      <sz val="10"/>
      <name val="Calibri"/>
      <family val="2"/>
      <scheme val="minor"/>
    </font>
    <font>
      <sz val="10"/>
      <color indexed="12"/>
      <name val="Calibri"/>
      <family val="2"/>
      <scheme val="minor"/>
    </font>
    <font>
      <b/>
      <sz val="10"/>
      <color indexed="9"/>
      <name val="Calibri"/>
      <family val="2"/>
      <scheme val="minor"/>
    </font>
    <font>
      <b/>
      <vertAlign val="subscript"/>
      <sz val="10"/>
      <name val="Calibri"/>
      <family val="2"/>
      <scheme val="minor"/>
    </font>
    <font>
      <b/>
      <sz val="10"/>
      <color theme="1"/>
      <name val="Calibri"/>
      <family val="2"/>
      <scheme val="minor"/>
    </font>
    <font>
      <b/>
      <vertAlign val="subscript"/>
      <sz val="10"/>
      <color theme="1"/>
      <name val="Calibri"/>
      <family val="2"/>
      <scheme val="minor"/>
    </font>
    <font>
      <b/>
      <sz val="8"/>
      <color indexed="9"/>
      <name val="Calibri"/>
      <family val="2"/>
      <scheme val="minor"/>
    </font>
    <font>
      <b/>
      <vertAlign val="subscript"/>
      <sz val="8"/>
      <color indexed="9"/>
      <name val="Calibri"/>
      <family val="2"/>
      <scheme val="minor"/>
    </font>
    <font>
      <b/>
      <vertAlign val="superscript"/>
      <sz val="8"/>
      <color indexed="9"/>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3">
    <fill>
      <patternFill patternType="none"/>
    </fill>
    <fill>
      <patternFill patternType="gray125"/>
    </fill>
    <fill>
      <patternFill patternType="solid">
        <fgColor indexed="2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4" fillId="0" borderId="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2">
    <xf numFmtId="0" fontId="0" fillId="0" borderId="0" xfId="0"/>
    <xf numFmtId="0" fontId="5" fillId="0" borderId="0" xfId="2" applyFont="1" applyProtection="1">
      <protection locked="0"/>
    </xf>
    <xf numFmtId="0" fontId="5" fillId="0" borderId="0" xfId="2" applyFont="1" applyAlignment="1" applyProtection="1">
      <alignment horizontal="right"/>
      <protection locked="0"/>
    </xf>
    <xf numFmtId="0" fontId="6" fillId="0" borderId="0" xfId="2" applyFont="1" applyProtection="1">
      <protection locked="0"/>
    </xf>
    <xf numFmtId="0" fontId="6" fillId="0" borderId="0" xfId="2" applyFont="1" applyAlignment="1" applyProtection="1">
      <alignment horizontal="left"/>
      <protection locked="0"/>
    </xf>
    <xf numFmtId="0" fontId="5" fillId="0" borderId="0" xfId="2" applyFont="1"/>
    <xf numFmtId="0" fontId="5" fillId="0" borderId="9" xfId="2" applyFont="1" applyBorder="1" applyAlignment="1">
      <alignment horizontal="center"/>
    </xf>
    <xf numFmtId="0" fontId="5" fillId="0" borderId="0" xfId="2" applyFont="1" applyAlignment="1">
      <alignment horizontal="right"/>
    </xf>
    <xf numFmtId="0" fontId="7" fillId="0" borderId="0" xfId="2" applyFont="1" applyAlignment="1">
      <alignment horizontal="left"/>
    </xf>
    <xf numFmtId="0" fontId="5" fillId="0" borderId="10" xfId="2" applyFont="1" applyBorder="1" applyAlignment="1">
      <alignment horizontal="center"/>
    </xf>
    <xf numFmtId="14" fontId="6" fillId="0" borderId="0" xfId="2" quotePrefix="1" applyNumberFormat="1" applyFont="1" applyProtection="1">
      <protection locked="0"/>
    </xf>
    <xf numFmtId="0" fontId="5" fillId="0" borderId="10" xfId="3" applyFont="1" applyBorder="1" applyAlignment="1">
      <alignment horizontal="center"/>
    </xf>
    <xf numFmtId="1" fontId="5" fillId="0" borderId="10" xfId="3" applyNumberFormat="1" applyFont="1" applyBorder="1" applyAlignment="1">
      <alignment horizontal="center"/>
    </xf>
    <xf numFmtId="0" fontId="8" fillId="0" borderId="0" xfId="2" applyFont="1" applyAlignment="1" applyProtection="1">
      <alignment horizontal="left"/>
      <protection locked="0"/>
    </xf>
    <xf numFmtId="0" fontId="5"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5" fillId="0" borderId="0" xfId="2" applyFont="1" applyAlignment="1">
      <alignment horizontal="center"/>
    </xf>
    <xf numFmtId="0" fontId="7" fillId="0" borderId="0" xfId="2" applyFont="1" applyAlignment="1">
      <alignment horizontal="right"/>
    </xf>
    <xf numFmtId="0" fontId="9" fillId="0" borderId="0" xfId="2" applyFont="1"/>
    <xf numFmtId="0" fontId="10" fillId="0" borderId="0" xfId="2" applyFont="1"/>
    <xf numFmtId="0" fontId="11" fillId="0" borderId="0" xfId="2" applyFont="1"/>
    <xf numFmtId="0" fontId="5" fillId="0" borderId="0" xfId="2" applyFont="1" applyBorder="1" applyAlignment="1"/>
    <xf numFmtId="0" fontId="11" fillId="0" borderId="0" xfId="2" applyFont="1" applyBorder="1" applyAlignment="1"/>
    <xf numFmtId="0" fontId="5" fillId="0" borderId="2" xfId="2" applyFont="1" applyBorder="1" applyAlignment="1">
      <alignment horizontal="center"/>
    </xf>
    <xf numFmtId="0" fontId="5" fillId="0" borderId="9" xfId="2" applyFont="1" applyBorder="1"/>
    <xf numFmtId="0" fontId="5" fillId="0" borderId="5" xfId="2" applyFont="1" applyBorder="1" applyAlignment="1">
      <alignment horizontal="center"/>
    </xf>
    <xf numFmtId="0" fontId="5" fillId="0" borderId="10" xfId="2" applyFont="1" applyBorder="1"/>
    <xf numFmtId="1" fontId="5" fillId="0" borderId="5" xfId="3" applyNumberFormat="1" applyFont="1" applyBorder="1" applyAlignment="1">
      <alignment horizontal="center"/>
    </xf>
    <xf numFmtId="0" fontId="5" fillId="0" borderId="10" xfId="1" applyFont="1" applyBorder="1" applyAlignment="1">
      <alignment horizontal="center"/>
    </xf>
    <xf numFmtId="0" fontId="5" fillId="0" borderId="10" xfId="0" applyFont="1" applyBorder="1" applyProtection="1"/>
    <xf numFmtId="0" fontId="5" fillId="0" borderId="0" xfId="0" applyFont="1" applyBorder="1" applyProtection="1"/>
    <xf numFmtId="0" fontId="13" fillId="0" borderId="0" xfId="0" applyFont="1" applyBorder="1" applyProtection="1"/>
    <xf numFmtId="0" fontId="5" fillId="0" borderId="10" xfId="0" applyFont="1" applyBorder="1" applyAlignment="1" applyProtection="1"/>
    <xf numFmtId="0" fontId="5" fillId="0" borderId="0" xfId="0" applyFont="1" applyBorder="1" applyAlignment="1" applyProtection="1"/>
    <xf numFmtId="0" fontId="13" fillId="0" borderId="0" xfId="0" applyFont="1" applyBorder="1" applyAlignment="1" applyProtection="1"/>
    <xf numFmtId="0" fontId="5" fillId="0" borderId="0" xfId="0" applyFont="1" applyBorder="1" applyProtection="1">
      <protection locked="0"/>
    </xf>
    <xf numFmtId="0" fontId="5" fillId="0" borderId="0" xfId="0" applyFont="1" applyProtection="1"/>
    <xf numFmtId="0" fontId="13" fillId="0" borderId="0" xfId="0" applyFont="1" applyProtection="1"/>
    <xf numFmtId="0" fontId="7" fillId="0" borderId="0" xfId="0" applyFont="1" applyFill="1" applyBorder="1" applyAlignment="1" applyProtection="1">
      <alignment horizontal="right"/>
      <protection locked="0"/>
    </xf>
    <xf numFmtId="0" fontId="7"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Fill="1" applyProtection="1">
      <protection locked="0"/>
    </xf>
    <xf numFmtId="0" fontId="5" fillId="0" borderId="0" xfId="0" applyFont="1" applyFill="1" applyAlignment="1" applyProtection="1">
      <alignment horizontal="left"/>
      <protection locked="0"/>
    </xf>
    <xf numFmtId="0" fontId="5" fillId="0" borderId="0" xfId="0" applyFont="1" applyFill="1" applyAlignment="1" applyProtection="1">
      <alignment horizontal="right"/>
      <protection locked="0"/>
    </xf>
    <xf numFmtId="164" fontId="15" fillId="0" borderId="0" xfId="0" applyNumberFormat="1" applyFont="1" applyFill="1" applyAlignment="1" applyProtection="1">
      <alignment horizontal="right"/>
      <protection locked="0"/>
    </xf>
    <xf numFmtId="0" fontId="5" fillId="0" borderId="0" xfId="0" applyFont="1" applyAlignment="1" applyProtection="1">
      <alignment horizontal="right"/>
      <protection locked="0"/>
    </xf>
    <xf numFmtId="164" fontId="5" fillId="0" borderId="0" xfId="0" applyNumberFormat="1" applyFont="1" applyFill="1" applyAlignment="1" applyProtection="1">
      <alignment horizontal="right"/>
      <protection locked="0"/>
    </xf>
    <xf numFmtId="0" fontId="16" fillId="2" borderId="1"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5" fillId="0" borderId="0" xfId="0" applyFont="1" applyFill="1" applyBorder="1" applyProtection="1">
      <protection locked="0"/>
    </xf>
    <xf numFmtId="2" fontId="15" fillId="0" borderId="1" xfId="0" applyNumberFormat="1" applyFont="1" applyFill="1" applyBorder="1" applyAlignment="1" applyProtection="1">
      <alignment horizontal="center"/>
      <protection locked="0"/>
    </xf>
    <xf numFmtId="2" fontId="15" fillId="0" borderId="0" xfId="0" applyNumberFormat="1"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2" fontId="5" fillId="0" borderId="0" xfId="0" applyNumberFormat="1" applyFont="1" applyFill="1" applyBorder="1" applyProtection="1">
      <protection locked="0"/>
    </xf>
    <xf numFmtId="2" fontId="5" fillId="0" borderId="0" xfId="0" applyNumberFormat="1" applyFont="1" applyFill="1" applyBorder="1" applyAlignment="1" applyProtection="1">
      <alignment horizontal="center"/>
      <protection locked="0"/>
    </xf>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5" xfId="0" applyFont="1" applyBorder="1" applyProtection="1"/>
    <xf numFmtId="0" fontId="7" fillId="0" borderId="0" xfId="0" applyFont="1" applyBorder="1" applyProtection="1"/>
    <xf numFmtId="0" fontId="7" fillId="0" borderId="6" xfId="0" applyFont="1" applyBorder="1" applyProtection="1"/>
    <xf numFmtId="0" fontId="7" fillId="0" borderId="2" xfId="0" applyFont="1" applyFill="1" applyBorder="1" applyAlignment="1" applyProtection="1">
      <alignment horizontal="center"/>
      <protection locked="0"/>
    </xf>
    <xf numFmtId="0" fontId="7" fillId="0" borderId="9" xfId="0"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18" fillId="0" borderId="9" xfId="0" applyFont="1" applyFill="1" applyBorder="1" applyAlignment="1" applyProtection="1">
      <alignment horizontal="center"/>
      <protection locked="0"/>
    </xf>
    <xf numFmtId="0" fontId="5" fillId="0" borderId="0" xfId="0" applyFont="1" applyFill="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pplyProtection="1">
      <alignment horizontal="center"/>
    </xf>
    <xf numFmtId="0" fontId="7" fillId="0" borderId="7" xfId="0" applyFont="1" applyBorder="1" applyAlignment="1" applyProtection="1">
      <alignment horizontal="center"/>
    </xf>
    <xf numFmtId="0" fontId="7" fillId="0" borderId="11" xfId="0" applyFont="1" applyBorder="1" applyAlignment="1" applyProtection="1">
      <alignment horizontal="center"/>
    </xf>
    <xf numFmtId="0" fontId="7" fillId="0" borderId="8" xfId="0" applyFont="1" applyBorder="1" applyAlignment="1" applyProtection="1">
      <alignment horizontal="center"/>
    </xf>
    <xf numFmtId="3" fontId="15" fillId="0" borderId="5" xfId="0" applyNumberFormat="1" applyFont="1" applyFill="1" applyBorder="1" applyAlignment="1" applyProtection="1">
      <alignment horizontal="center"/>
      <protection locked="0"/>
    </xf>
    <xf numFmtId="3" fontId="15" fillId="0" borderId="10" xfId="0" applyNumberFormat="1" applyFont="1" applyFill="1" applyBorder="1" applyAlignment="1" applyProtection="1">
      <alignment horizontal="center"/>
      <protection locked="0"/>
    </xf>
    <xf numFmtId="3" fontId="15" fillId="0" borderId="6" xfId="0" applyNumberFormat="1" applyFont="1" applyFill="1" applyBorder="1" applyAlignment="1" applyProtection="1">
      <alignment horizontal="center"/>
      <protection locked="0"/>
    </xf>
    <xf numFmtId="1" fontId="5" fillId="0" borderId="10" xfId="0" applyNumberFormat="1" applyFont="1" applyFill="1" applyBorder="1" applyAlignment="1" applyProtection="1">
      <alignment horizontal="center"/>
      <protection locked="0"/>
    </xf>
    <xf numFmtId="3" fontId="5" fillId="0" borderId="0" xfId="0" applyNumberFormat="1" applyFont="1" applyAlignment="1" applyProtection="1">
      <alignment horizontal="center"/>
      <protection locked="0"/>
    </xf>
    <xf numFmtId="3"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1" fontId="5" fillId="0" borderId="0" xfId="0" applyNumberFormat="1" applyFont="1" applyBorder="1" applyAlignment="1" applyProtection="1">
      <alignment horizontal="center"/>
      <protection locked="0"/>
    </xf>
    <xf numFmtId="0" fontId="20" fillId="2" borderId="1" xfId="0" applyFont="1" applyFill="1" applyBorder="1" applyAlignment="1" applyProtection="1">
      <alignment horizontal="center"/>
      <protection locked="0"/>
    </xf>
    <xf numFmtId="2" fontId="13" fillId="0" borderId="1" xfId="0" applyNumberFormat="1" applyFont="1" applyFill="1" applyBorder="1" applyAlignment="1" applyProtection="1">
      <alignment horizontal="center"/>
      <protection locked="0"/>
    </xf>
    <xf numFmtId="2" fontId="13" fillId="0" borderId="1" xfId="0" applyNumberFormat="1" applyFont="1" applyFill="1" applyBorder="1" applyProtection="1">
      <protection locked="0"/>
    </xf>
    <xf numFmtId="1" fontId="13" fillId="0" borderId="1" xfId="0" applyNumberFormat="1" applyFont="1" applyFill="1" applyBorder="1" applyAlignment="1" applyProtection="1">
      <alignment horizontal="center"/>
      <protection locked="0"/>
    </xf>
    <xf numFmtId="3" fontId="15" fillId="0" borderId="7" xfId="0" applyNumberFormat="1" applyFont="1" applyFill="1" applyBorder="1" applyAlignment="1" applyProtection="1">
      <alignment horizontal="center"/>
      <protection locked="0"/>
    </xf>
    <xf numFmtId="3" fontId="15" fillId="0" borderId="11" xfId="0" applyNumberFormat="1" applyFont="1" applyFill="1" applyBorder="1" applyAlignment="1" applyProtection="1">
      <alignment horizontal="center"/>
      <protection locked="0"/>
    </xf>
    <xf numFmtId="3" fontId="15" fillId="0" borderId="8" xfId="0" applyNumberFormat="1" applyFont="1" applyFill="1" applyBorder="1" applyAlignment="1" applyProtection="1">
      <alignment horizontal="center"/>
      <protection locked="0"/>
    </xf>
    <xf numFmtId="1" fontId="5" fillId="0" borderId="11" xfId="0" applyNumberFormat="1" applyFont="1" applyFill="1" applyBorder="1" applyAlignment="1" applyProtection="1">
      <alignment horizontal="center"/>
      <protection locked="0"/>
    </xf>
    <xf numFmtId="3" fontId="5" fillId="0" borderId="0" xfId="0" applyNumberFormat="1" applyFont="1" applyFill="1" applyBorder="1" applyAlignment="1" applyProtection="1">
      <alignment horizontal="center"/>
      <protection locked="0"/>
    </xf>
    <xf numFmtId="1" fontId="7" fillId="0" borderId="0" xfId="0" applyNumberFormat="1" applyFont="1" applyFill="1" applyBorder="1" applyAlignment="1" applyProtection="1">
      <alignment horizontal="center"/>
      <protection locked="0"/>
    </xf>
    <xf numFmtId="0" fontId="5"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Alignment="1">
      <alignment horizontal="center"/>
    </xf>
    <xf numFmtId="0" fontId="7" fillId="0" borderId="0" xfId="0" applyFont="1" applyBorder="1" applyProtection="1">
      <protection locked="0"/>
    </xf>
    <xf numFmtId="0" fontId="23" fillId="0" borderId="0" xfId="0" applyFont="1" applyAlignment="1">
      <alignment horizontal="center"/>
    </xf>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7" fillId="0" borderId="0" xfId="2" applyFont="1" applyBorder="1" applyAlignment="1">
      <alignment horizontal="left"/>
    </xf>
    <xf numFmtId="0" fontId="5" fillId="0" borderId="0" xfId="3" applyFont="1" applyBorder="1" applyAlignment="1">
      <alignment horizontal="center"/>
    </xf>
    <xf numFmtId="1" fontId="5" fillId="0" borderId="0" xfId="3" applyNumberFormat="1" applyFont="1" applyBorder="1" applyAlignment="1">
      <alignment horizontal="center"/>
    </xf>
    <xf numFmtId="0" fontId="9" fillId="0" borderId="0" xfId="2" applyFont="1" applyBorder="1" applyAlignment="1">
      <alignment horizontal="center"/>
    </xf>
    <xf numFmtId="0" fontId="9" fillId="0" borderId="0" xfId="2" applyFont="1" applyBorder="1"/>
    <xf numFmtId="164" fontId="5" fillId="0" borderId="0" xfId="3" applyNumberFormat="1" applyFont="1" applyBorder="1" applyAlignment="1">
      <alignment horizontal="center"/>
    </xf>
    <xf numFmtId="0" fontId="24" fillId="0" borderId="0" xfId="4" applyFont="1" applyBorder="1" applyAlignment="1" applyProtection="1">
      <alignment horizontal="center"/>
      <protection locked="0"/>
    </xf>
    <xf numFmtId="0" fontId="5" fillId="0" borderId="0" xfId="2" applyFont="1" applyBorder="1" applyAlignment="1">
      <alignment horizontal="left" vertical="top" wrapText="1"/>
    </xf>
    <xf numFmtId="0" fontId="12" fillId="0" borderId="0" xfId="6" applyBorder="1" applyAlignment="1" applyProtection="1">
      <alignment horizontal="center"/>
    </xf>
    <xf numFmtId="0" fontId="12" fillId="0" borderId="0" xfId="6" applyFont="1" applyBorder="1" applyAlignment="1" applyProtection="1">
      <alignment horizontal="center"/>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2" fillId="0" borderId="0" xfId="6" applyBorder="1" applyAlignment="1" applyProtection="1">
      <alignment horizontal="center"/>
    </xf>
    <xf numFmtId="0" fontId="7" fillId="0" borderId="2" xfId="0" applyFont="1" applyBorder="1" applyAlignment="1" applyProtection="1">
      <alignment horizontal="center"/>
    </xf>
    <xf numFmtId="0" fontId="7" fillId="0" borderId="4" xfId="0" applyFont="1" applyBorder="1" applyAlignment="1" applyProtection="1">
      <alignment horizontal="center"/>
    </xf>
    <xf numFmtId="1" fontId="7" fillId="0" borderId="0" xfId="0" applyNumberFormat="1" applyFont="1" applyFill="1" applyBorder="1" applyAlignment="1" applyProtection="1">
      <alignment horizontal="center"/>
      <protection locked="0"/>
    </xf>
    <xf numFmtId="1" fontId="7" fillId="0" borderId="6" xfId="0" applyNumberFormat="1" applyFont="1" applyFill="1" applyBorder="1" applyAlignment="1" applyProtection="1">
      <alignment horizontal="center"/>
      <protection locked="0"/>
    </xf>
    <xf numFmtId="0" fontId="7" fillId="0" borderId="12" xfId="0" applyFont="1" applyBorder="1" applyAlignment="1" applyProtection="1">
      <alignment horizontal="center"/>
    </xf>
    <xf numFmtId="0" fontId="7" fillId="0" borderId="13" xfId="0" applyFont="1" applyBorder="1" applyAlignment="1" applyProtection="1">
      <alignment horizontal="center"/>
    </xf>
    <xf numFmtId="0" fontId="7" fillId="0" borderId="14" xfId="0" applyFont="1" applyBorder="1" applyAlignment="1" applyProtection="1">
      <alignment horizontal="center"/>
    </xf>
    <xf numFmtId="0" fontId="25" fillId="0" borderId="0" xfId="7" applyFont="1" applyBorder="1" applyAlignment="1" applyProtection="1">
      <alignment horizontal="center"/>
    </xf>
    <xf numFmtId="0" fontId="26"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67641"/>
          <a:ext cx="2494733" cy="630195"/>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101" customWidth="1"/>
    <col min="18" max="19" width="5.33203125" style="102" customWidth="1"/>
    <col min="20" max="25" width="9.109375" style="104"/>
    <col min="26" max="16384" width="9.109375" style="20"/>
  </cols>
  <sheetData>
    <row r="1" spans="1:25" s="5" customFormat="1" ht="13.8" x14ac:dyDescent="0.3">
      <c r="A1" s="1"/>
      <c r="B1" s="2" t="s">
        <v>18</v>
      </c>
      <c r="C1" s="3" t="s">
        <v>17</v>
      </c>
      <c r="D1" s="1"/>
      <c r="E1" s="1"/>
      <c r="F1" s="2" t="s">
        <v>34</v>
      </c>
      <c r="G1" s="4"/>
      <c r="H1" s="1"/>
      <c r="I1" s="1"/>
      <c r="J1" s="1"/>
      <c r="K1" s="1"/>
      <c r="M1" s="97"/>
      <c r="N1" s="97"/>
      <c r="O1" s="97"/>
      <c r="P1" s="97"/>
      <c r="Q1" s="97"/>
      <c r="R1" s="97"/>
      <c r="S1" s="97"/>
      <c r="T1" s="98"/>
      <c r="U1" s="98"/>
      <c r="V1" s="98"/>
      <c r="W1" s="99"/>
      <c r="X1" s="100"/>
      <c r="Y1" s="98"/>
    </row>
    <row r="2" spans="1:25" s="5" customFormat="1" ht="13.8" x14ac:dyDescent="0.3">
      <c r="A2" s="1"/>
      <c r="B2" s="2" t="s">
        <v>19</v>
      </c>
      <c r="C2" s="3" t="s">
        <v>20</v>
      </c>
      <c r="D2" s="1"/>
      <c r="E2" s="1"/>
      <c r="F2" s="2" t="s">
        <v>21</v>
      </c>
      <c r="G2" s="3"/>
      <c r="H2" s="1"/>
      <c r="I2" s="1"/>
      <c r="J2" s="1"/>
      <c r="K2" s="1"/>
      <c r="M2" s="97"/>
      <c r="N2" s="97"/>
      <c r="O2" s="97"/>
      <c r="P2" s="97"/>
      <c r="Q2" s="97"/>
      <c r="R2" s="97"/>
      <c r="S2" s="97"/>
      <c r="T2" s="98"/>
      <c r="U2" s="98"/>
      <c r="V2" s="98"/>
      <c r="W2" s="99"/>
      <c r="X2" s="100"/>
      <c r="Y2" s="98"/>
    </row>
    <row r="3" spans="1:25" s="5" customFormat="1" ht="13.8" x14ac:dyDescent="0.3">
      <c r="A3" s="1"/>
      <c r="B3" s="2" t="s">
        <v>0</v>
      </c>
      <c r="C3" s="10"/>
      <c r="D3" s="1"/>
      <c r="E3" s="1"/>
      <c r="F3" s="2" t="s">
        <v>1</v>
      </c>
      <c r="G3" s="3"/>
      <c r="H3" s="1"/>
      <c r="I3" s="1"/>
      <c r="J3" s="1"/>
      <c r="K3" s="1"/>
      <c r="M3" s="97"/>
      <c r="N3" s="97"/>
      <c r="O3" s="97"/>
      <c r="P3" s="97"/>
      <c r="Q3" s="97"/>
      <c r="R3" s="97"/>
      <c r="S3" s="97"/>
      <c r="T3" s="98"/>
      <c r="U3" s="98"/>
      <c r="V3" s="98"/>
      <c r="W3" s="99"/>
      <c r="X3" s="100"/>
      <c r="Y3" s="98"/>
    </row>
    <row r="4" spans="1:25" s="5" customFormat="1" ht="13.8" x14ac:dyDescent="0.3">
      <c r="A4" s="1"/>
      <c r="B4" s="2" t="s">
        <v>47</v>
      </c>
      <c r="C4" s="4"/>
      <c r="D4" s="1"/>
      <c r="E4" s="1"/>
      <c r="F4" s="2" t="s">
        <v>48</v>
      </c>
      <c r="G4" s="3" t="s">
        <v>49</v>
      </c>
      <c r="H4" s="1"/>
      <c r="I4" s="1"/>
      <c r="J4" s="1"/>
      <c r="K4" s="1"/>
      <c r="M4" s="97"/>
      <c r="N4" s="97"/>
      <c r="O4" s="97"/>
      <c r="P4" s="97"/>
      <c r="Q4" s="101"/>
      <c r="R4" s="102"/>
      <c r="S4" s="102"/>
      <c r="T4" s="98"/>
      <c r="U4" s="98"/>
      <c r="V4" s="98"/>
      <c r="W4" s="99"/>
      <c r="X4" s="100"/>
      <c r="Y4" s="98"/>
    </row>
    <row r="5" spans="1:25" s="5" customFormat="1" ht="13.8" x14ac:dyDescent="0.3">
      <c r="A5" s="1"/>
      <c r="B5" s="2" t="s">
        <v>50</v>
      </c>
      <c r="C5" s="4"/>
      <c r="D5" s="1"/>
      <c r="E5" s="2"/>
      <c r="F5" s="1"/>
      <c r="G5" s="1"/>
      <c r="H5" s="1"/>
      <c r="I5" s="1"/>
      <c r="J5" s="1"/>
      <c r="K5" s="1"/>
      <c r="M5" s="97"/>
      <c r="N5" s="97"/>
      <c r="O5" s="97"/>
      <c r="P5" s="97"/>
      <c r="Q5" s="101"/>
      <c r="R5" s="102"/>
      <c r="S5" s="102"/>
      <c r="T5" s="98"/>
      <c r="U5" s="98"/>
      <c r="V5" s="98"/>
      <c r="W5" s="99"/>
      <c r="X5" s="100"/>
      <c r="Y5" s="98"/>
    </row>
    <row r="6" spans="1:25" s="5" customFormat="1" ht="13.8" x14ac:dyDescent="0.3">
      <c r="A6" s="1"/>
      <c r="B6" s="1" t="s">
        <v>22</v>
      </c>
      <c r="C6" s="13"/>
      <c r="D6" s="1"/>
      <c r="E6" s="1"/>
      <c r="F6" s="1"/>
      <c r="G6" s="1"/>
      <c r="H6" s="1"/>
      <c r="I6" s="1"/>
      <c r="J6" s="1"/>
      <c r="K6" s="1"/>
      <c r="M6" s="97"/>
      <c r="N6" s="97"/>
      <c r="O6" s="97"/>
      <c r="P6" s="97"/>
      <c r="Q6" s="101"/>
      <c r="R6" s="102"/>
      <c r="S6" s="102"/>
      <c r="T6" s="98"/>
      <c r="U6" s="98"/>
      <c r="V6" s="98"/>
      <c r="W6" s="99"/>
      <c r="X6" s="100"/>
      <c r="Y6" s="98"/>
    </row>
    <row r="7" spans="1:25" s="5" customFormat="1" ht="13.8" x14ac:dyDescent="0.3">
      <c r="A7" s="1"/>
      <c r="B7" s="1"/>
      <c r="C7" s="1"/>
      <c r="D7" s="1"/>
      <c r="E7" s="1"/>
      <c r="F7" s="1"/>
      <c r="G7" s="1"/>
      <c r="H7" s="1"/>
      <c r="I7" s="1"/>
      <c r="J7" s="1"/>
      <c r="K7" s="1"/>
      <c r="M7" s="97"/>
      <c r="N7" s="97"/>
      <c r="O7" s="97"/>
      <c r="P7" s="97"/>
      <c r="Q7" s="101"/>
      <c r="R7" s="102"/>
      <c r="S7" s="102"/>
      <c r="T7" s="98"/>
      <c r="U7" s="98"/>
      <c r="V7" s="98"/>
      <c r="W7" s="99"/>
      <c r="X7" s="100"/>
      <c r="Y7" s="98"/>
    </row>
    <row r="8" spans="1:25" s="5" customFormat="1" ht="13.8" x14ac:dyDescent="0.3">
      <c r="A8" s="14"/>
      <c r="E8" s="7"/>
      <c r="F8" s="8"/>
      <c r="H8" s="15"/>
      <c r="I8" s="7"/>
      <c r="J8" s="16"/>
      <c r="K8" s="17"/>
      <c r="L8" s="18"/>
      <c r="M8" s="97"/>
      <c r="N8" s="97"/>
      <c r="O8" s="97"/>
      <c r="P8" s="97"/>
      <c r="Q8" s="101"/>
      <c r="R8" s="102"/>
      <c r="S8" s="102"/>
      <c r="T8" s="98"/>
      <c r="U8" s="98"/>
      <c r="V8" s="98"/>
      <c r="W8" s="98"/>
      <c r="X8" s="98"/>
      <c r="Y8" s="98"/>
    </row>
    <row r="9" spans="1:25" s="5" customFormat="1" ht="13.8" x14ac:dyDescent="0.3">
      <c r="E9" s="7"/>
      <c r="F9" s="15"/>
      <c r="H9" s="15"/>
      <c r="I9" s="7"/>
      <c r="J9" s="17"/>
      <c r="K9" s="17"/>
      <c r="L9" s="18"/>
      <c r="M9" s="97"/>
      <c r="N9" s="97"/>
      <c r="O9" s="97"/>
      <c r="P9" s="97"/>
      <c r="Q9" s="101"/>
      <c r="R9" s="102"/>
      <c r="S9" s="102"/>
      <c r="T9" s="98"/>
      <c r="U9" s="98"/>
      <c r="V9" s="98"/>
      <c r="W9" s="98"/>
      <c r="X9" s="98"/>
      <c r="Y9" s="98"/>
    </row>
    <row r="10" spans="1:25" s="5" customFormat="1" ht="13.8" x14ac:dyDescent="0.3">
      <c r="E10" s="7"/>
      <c r="F10" s="15"/>
      <c r="H10" s="15"/>
      <c r="I10" s="7"/>
      <c r="J10" s="8"/>
      <c r="K10" s="15"/>
      <c r="L10" s="18"/>
      <c r="M10" s="97"/>
      <c r="N10" s="97"/>
      <c r="O10" s="97"/>
      <c r="P10" s="97"/>
      <c r="Q10" s="101"/>
      <c r="R10" s="102"/>
      <c r="S10" s="102"/>
      <c r="T10" s="98"/>
      <c r="U10" s="98"/>
      <c r="V10" s="98"/>
      <c r="W10" s="98"/>
      <c r="X10" s="98"/>
      <c r="Y10" s="98"/>
    </row>
    <row r="11" spans="1:25" s="5" customFormat="1" ht="13.8" x14ac:dyDescent="0.3">
      <c r="E11" s="7"/>
      <c r="F11" s="15"/>
      <c r="I11" s="19"/>
      <c r="J11" s="8"/>
      <c r="M11" s="97"/>
      <c r="N11" s="97"/>
      <c r="O11" s="97"/>
      <c r="P11" s="97"/>
      <c r="Q11" s="97"/>
      <c r="R11" s="97"/>
      <c r="S11" s="97"/>
      <c r="T11" s="98"/>
      <c r="U11" s="98"/>
      <c r="V11" s="98"/>
      <c r="W11" s="98"/>
      <c r="X11" s="98"/>
      <c r="Y11" s="98"/>
    </row>
    <row r="12" spans="1:25" x14ac:dyDescent="0.3">
      <c r="C12" s="21" t="str">
        <f>G4</f>
        <v>IMPORTANT INFORMATION</v>
      </c>
      <c r="M12" s="97"/>
      <c r="N12" s="97"/>
      <c r="O12" s="97"/>
      <c r="P12" s="97"/>
      <c r="Q12" s="103"/>
      <c r="R12" s="103"/>
      <c r="S12" s="103"/>
    </row>
    <row r="13" spans="1:25" s="5" customFormat="1" ht="13.8" x14ac:dyDescent="0.3">
      <c r="M13" s="97"/>
      <c r="N13" s="97"/>
      <c r="O13" s="97"/>
      <c r="P13" s="97"/>
      <c r="Q13" s="97"/>
      <c r="R13" s="97"/>
      <c r="S13" s="97"/>
      <c r="T13" s="98"/>
      <c r="U13" s="98"/>
      <c r="V13" s="98"/>
      <c r="W13" s="98"/>
      <c r="X13" s="98"/>
      <c r="Y13" s="98"/>
    </row>
    <row r="14" spans="1:25" s="5" customFormat="1" ht="13.8" x14ac:dyDescent="0.3">
      <c r="B14" s="22" t="s">
        <v>54</v>
      </c>
      <c r="M14" s="97"/>
      <c r="N14" s="97"/>
      <c r="O14" s="97"/>
      <c r="P14" s="97"/>
      <c r="Q14" s="97"/>
      <c r="R14" s="97"/>
      <c r="S14" s="97"/>
      <c r="T14" s="98"/>
      <c r="U14" s="98"/>
      <c r="V14" s="98"/>
      <c r="W14" s="98"/>
      <c r="X14" s="98"/>
      <c r="Y14" s="98"/>
    </row>
    <row r="15" spans="1:25" s="5" customFormat="1" ht="13.8" x14ac:dyDescent="0.3">
      <c r="A15" s="23"/>
      <c r="K15" s="23"/>
      <c r="M15" s="101"/>
      <c r="N15" s="101"/>
      <c r="O15" s="101"/>
      <c r="P15" s="101"/>
      <c r="Q15" s="101"/>
      <c r="R15" s="102"/>
      <c r="S15" s="102"/>
      <c r="T15" s="98"/>
      <c r="U15" s="98"/>
      <c r="V15" s="98"/>
      <c r="W15" s="98"/>
      <c r="X15" s="98"/>
      <c r="Y15" s="98"/>
    </row>
    <row r="16" spans="1:25" s="5" customFormat="1" ht="12.75" customHeight="1" x14ac:dyDescent="0.3">
      <c r="B16" s="110" t="s">
        <v>85</v>
      </c>
      <c r="C16" s="110"/>
      <c r="D16" s="110"/>
      <c r="E16" s="110"/>
      <c r="F16" s="110"/>
      <c r="G16" s="110"/>
      <c r="H16" s="110"/>
      <c r="I16" s="110"/>
      <c r="J16" s="110"/>
      <c r="M16" s="101"/>
      <c r="N16" s="101"/>
      <c r="O16" s="101"/>
      <c r="P16" s="101"/>
      <c r="Q16" s="101"/>
      <c r="R16" s="102"/>
      <c r="S16" s="102"/>
      <c r="T16" s="98"/>
      <c r="U16" s="98"/>
      <c r="V16" s="98"/>
      <c r="W16" s="98"/>
      <c r="X16" s="98"/>
      <c r="Y16" s="98"/>
    </row>
    <row r="17" spans="1:25" s="5" customFormat="1" ht="13.8" x14ac:dyDescent="0.3">
      <c r="B17" s="110"/>
      <c r="C17" s="110"/>
      <c r="D17" s="110"/>
      <c r="E17" s="110"/>
      <c r="F17" s="110"/>
      <c r="G17" s="110"/>
      <c r="H17" s="110"/>
      <c r="I17" s="110"/>
      <c r="J17" s="110"/>
      <c r="M17" s="101"/>
      <c r="N17" s="101"/>
      <c r="O17" s="101"/>
      <c r="P17" s="101"/>
      <c r="Q17" s="101"/>
      <c r="R17" s="102"/>
      <c r="S17" s="102"/>
      <c r="T17" s="98"/>
      <c r="U17" s="98"/>
      <c r="V17" s="98"/>
      <c r="W17" s="98"/>
      <c r="X17" s="98"/>
      <c r="Y17" s="98"/>
    </row>
    <row r="18" spans="1:25" s="5" customFormat="1" ht="13.8" x14ac:dyDescent="0.3">
      <c r="B18" s="110"/>
      <c r="C18" s="110"/>
      <c r="D18" s="110"/>
      <c r="E18" s="110"/>
      <c r="F18" s="110"/>
      <c r="G18" s="110"/>
      <c r="H18" s="110"/>
      <c r="I18" s="110"/>
      <c r="J18" s="110"/>
      <c r="M18" s="101"/>
      <c r="N18" s="101"/>
      <c r="O18" s="101"/>
      <c r="P18" s="101"/>
      <c r="Q18" s="101"/>
      <c r="R18" s="102"/>
      <c r="S18" s="102"/>
      <c r="T18" s="98"/>
      <c r="U18" s="98"/>
      <c r="V18" s="98"/>
      <c r="W18" s="98"/>
      <c r="X18" s="98"/>
      <c r="Y18" s="98"/>
    </row>
    <row r="19" spans="1:25" s="5" customFormat="1" ht="13.8" x14ac:dyDescent="0.3">
      <c r="B19" s="110"/>
      <c r="C19" s="110"/>
      <c r="D19" s="110"/>
      <c r="E19" s="110"/>
      <c r="F19" s="110"/>
      <c r="G19" s="110"/>
      <c r="H19" s="110"/>
      <c r="I19" s="110"/>
      <c r="J19" s="110"/>
      <c r="M19" s="101"/>
      <c r="N19" s="101"/>
      <c r="O19" s="101"/>
      <c r="P19" s="101"/>
      <c r="Q19" s="101"/>
      <c r="R19" s="102"/>
      <c r="S19" s="102"/>
      <c r="T19" s="98"/>
      <c r="U19" s="98"/>
      <c r="V19" s="98"/>
      <c r="W19" s="98"/>
      <c r="X19" s="98"/>
      <c r="Y19" s="98"/>
    </row>
    <row r="20" spans="1:25" s="5" customFormat="1" ht="12.75" customHeight="1" x14ac:dyDescent="0.3">
      <c r="A20" s="23"/>
      <c r="B20" s="24" t="s">
        <v>83</v>
      </c>
      <c r="C20" s="23"/>
      <c r="D20" s="23"/>
      <c r="E20" s="23"/>
      <c r="F20" s="23"/>
      <c r="G20" s="23"/>
      <c r="H20" s="23"/>
      <c r="I20" s="23"/>
      <c r="J20" s="23"/>
      <c r="K20" s="23"/>
      <c r="M20" s="101"/>
      <c r="N20" s="101"/>
      <c r="O20" s="101"/>
      <c r="P20" s="101"/>
      <c r="Q20" s="101"/>
      <c r="R20" s="102"/>
      <c r="S20" s="102"/>
      <c r="T20" s="98"/>
      <c r="U20" s="98"/>
      <c r="V20" s="98"/>
      <c r="W20" s="98"/>
      <c r="X20" s="98"/>
      <c r="Y20" s="98"/>
    </row>
    <row r="21" spans="1:25" s="5" customFormat="1" ht="13.8" x14ac:dyDescent="0.3">
      <c r="A21" s="23"/>
      <c r="B21" s="24"/>
      <c r="C21" s="23"/>
      <c r="D21" s="23"/>
      <c r="E21" s="23"/>
      <c r="F21" s="23"/>
      <c r="G21" s="23"/>
      <c r="H21" s="23"/>
      <c r="I21" s="23"/>
      <c r="J21" s="23"/>
      <c r="K21" s="23"/>
      <c r="M21" s="101"/>
      <c r="N21" s="101"/>
      <c r="O21" s="101"/>
      <c r="P21" s="101"/>
      <c r="Q21" s="101"/>
      <c r="R21" s="102"/>
      <c r="S21" s="102"/>
      <c r="T21" s="98"/>
      <c r="U21" s="98"/>
      <c r="V21" s="98"/>
      <c r="W21" s="98"/>
      <c r="X21" s="98"/>
      <c r="Y21" s="98"/>
    </row>
    <row r="22" spans="1:25" s="5" customFormat="1" ht="13.8" x14ac:dyDescent="0.3">
      <c r="A22" s="23"/>
      <c r="B22" s="110" t="s">
        <v>86</v>
      </c>
      <c r="C22" s="110"/>
      <c r="D22" s="110"/>
      <c r="E22" s="110"/>
      <c r="F22" s="110"/>
      <c r="G22" s="110"/>
      <c r="H22" s="110"/>
      <c r="I22" s="110"/>
      <c r="J22" s="110"/>
      <c r="K22" s="23"/>
      <c r="M22" s="101"/>
      <c r="N22" s="101"/>
      <c r="O22" s="101"/>
      <c r="P22" s="101"/>
      <c r="Q22" s="101"/>
      <c r="R22" s="102"/>
      <c r="S22" s="102"/>
      <c r="T22" s="98"/>
      <c r="U22" s="98"/>
      <c r="V22" s="98"/>
      <c r="W22" s="98"/>
      <c r="X22" s="98"/>
      <c r="Y22" s="98"/>
    </row>
    <row r="23" spans="1:25" s="5" customFormat="1" ht="13.8" x14ac:dyDescent="0.3">
      <c r="A23" s="23"/>
      <c r="B23" s="110"/>
      <c r="C23" s="110"/>
      <c r="D23" s="110"/>
      <c r="E23" s="110"/>
      <c r="F23" s="110"/>
      <c r="G23" s="110"/>
      <c r="H23" s="110"/>
      <c r="I23" s="110"/>
      <c r="J23" s="110"/>
      <c r="K23" s="23"/>
      <c r="M23" s="101"/>
      <c r="N23" s="101"/>
      <c r="O23" s="101"/>
      <c r="P23" s="101"/>
      <c r="Q23" s="101"/>
      <c r="R23" s="102"/>
      <c r="S23" s="105"/>
      <c r="T23" s="98"/>
      <c r="U23" s="98"/>
      <c r="V23" s="98"/>
      <c r="W23" s="98"/>
      <c r="X23" s="98"/>
      <c r="Y23" s="98"/>
    </row>
    <row r="24" spans="1:25" s="5" customFormat="1" ht="13.8" x14ac:dyDescent="0.3">
      <c r="A24" s="23"/>
      <c r="B24" s="110"/>
      <c r="C24" s="110"/>
      <c r="D24" s="110"/>
      <c r="E24" s="110"/>
      <c r="F24" s="110"/>
      <c r="G24" s="110"/>
      <c r="H24" s="110"/>
      <c r="I24" s="110"/>
      <c r="J24" s="110"/>
      <c r="K24" s="23"/>
      <c r="M24" s="101"/>
      <c r="N24" s="101"/>
      <c r="O24" s="101"/>
      <c r="P24" s="101"/>
      <c r="Q24" s="101"/>
      <c r="R24" s="102"/>
      <c r="S24" s="105"/>
      <c r="T24" s="98"/>
      <c r="U24" s="98"/>
      <c r="V24" s="98"/>
      <c r="W24" s="98"/>
      <c r="X24" s="98"/>
      <c r="Y24" s="98"/>
    </row>
    <row r="25" spans="1:25" s="5" customFormat="1" ht="12.75" customHeight="1" x14ac:dyDescent="0.3">
      <c r="A25" s="23"/>
      <c r="B25" s="107"/>
      <c r="C25" s="107"/>
      <c r="D25" s="107"/>
      <c r="E25" s="107"/>
      <c r="F25" s="120" t="s">
        <v>96</v>
      </c>
      <c r="G25" s="107"/>
      <c r="H25" s="107"/>
      <c r="I25" s="107"/>
      <c r="J25" s="107"/>
      <c r="K25" s="23"/>
      <c r="M25" s="101"/>
      <c r="N25" s="101"/>
      <c r="O25" s="101"/>
      <c r="P25" s="101"/>
      <c r="Q25" s="101"/>
      <c r="R25" s="102"/>
      <c r="S25" s="102"/>
      <c r="T25" s="98"/>
      <c r="U25" s="98"/>
      <c r="V25" s="98"/>
      <c r="W25" s="98"/>
      <c r="X25" s="98"/>
      <c r="Y25" s="98"/>
    </row>
    <row r="26" spans="1:25" s="5" customFormat="1" ht="13.8" x14ac:dyDescent="0.3">
      <c r="A26" s="23"/>
      <c r="B26" s="110" t="s">
        <v>87</v>
      </c>
      <c r="C26" s="110"/>
      <c r="D26" s="110"/>
      <c r="E26" s="110"/>
      <c r="F26" s="110"/>
      <c r="G26" s="110"/>
      <c r="H26" s="110"/>
      <c r="I26" s="110"/>
      <c r="J26" s="110"/>
      <c r="K26" s="23"/>
      <c r="M26" s="101"/>
      <c r="N26" s="101"/>
      <c r="O26" s="101"/>
      <c r="P26" s="101"/>
      <c r="Q26" s="101"/>
      <c r="R26" s="102"/>
      <c r="S26" s="102"/>
      <c r="T26" s="98"/>
      <c r="U26" s="98"/>
      <c r="V26" s="98"/>
      <c r="W26" s="98"/>
      <c r="X26" s="98"/>
      <c r="Y26" s="98"/>
    </row>
    <row r="27" spans="1:25" s="5" customFormat="1" ht="13.8" x14ac:dyDescent="0.3">
      <c r="A27" s="23"/>
      <c r="B27" s="110"/>
      <c r="C27" s="110"/>
      <c r="D27" s="110"/>
      <c r="E27" s="110"/>
      <c r="F27" s="110"/>
      <c r="G27" s="110"/>
      <c r="H27" s="110"/>
      <c r="I27" s="110"/>
      <c r="J27" s="110"/>
      <c r="K27" s="23"/>
      <c r="M27" s="101"/>
      <c r="N27" s="101"/>
      <c r="O27" s="101"/>
      <c r="P27" s="101"/>
      <c r="Q27" s="101"/>
      <c r="R27" s="102"/>
      <c r="S27" s="102"/>
      <c r="T27" s="98"/>
      <c r="U27" s="98"/>
      <c r="V27" s="98"/>
      <c r="W27" s="98"/>
      <c r="X27" s="98"/>
      <c r="Y27" s="98"/>
    </row>
    <row r="28" spans="1:25" s="5" customFormat="1" ht="13.8" x14ac:dyDescent="0.3">
      <c r="A28" s="23"/>
      <c r="B28" s="107"/>
      <c r="C28" s="107"/>
      <c r="D28" s="107"/>
      <c r="E28" s="107"/>
      <c r="F28" s="107"/>
      <c r="G28" s="107"/>
      <c r="H28" s="107"/>
      <c r="I28" s="107"/>
      <c r="J28" s="107"/>
      <c r="K28" s="23"/>
      <c r="M28" s="101"/>
      <c r="N28" s="101"/>
      <c r="O28" s="101"/>
      <c r="P28" s="101"/>
      <c r="Q28" s="101"/>
      <c r="R28" s="102"/>
      <c r="S28" s="102"/>
      <c r="T28" s="98"/>
      <c r="U28" s="98"/>
      <c r="V28" s="98"/>
      <c r="W28" s="98"/>
      <c r="X28" s="98"/>
      <c r="Y28" s="98"/>
    </row>
    <row r="29" spans="1:25" s="5" customFormat="1" ht="13.8" x14ac:dyDescent="0.3">
      <c r="A29" s="23"/>
      <c r="B29" s="110" t="s">
        <v>88</v>
      </c>
      <c r="C29" s="110"/>
      <c r="D29" s="110"/>
      <c r="E29" s="110"/>
      <c r="F29" s="110"/>
      <c r="G29" s="110"/>
      <c r="H29" s="110"/>
      <c r="I29" s="110"/>
      <c r="J29" s="110"/>
      <c r="K29" s="23"/>
      <c r="M29" s="101"/>
      <c r="N29" s="101"/>
      <c r="O29" s="101"/>
      <c r="P29" s="101"/>
      <c r="Q29" s="101"/>
      <c r="R29" s="102"/>
      <c r="S29" s="102"/>
      <c r="T29" s="98"/>
      <c r="U29" s="98"/>
      <c r="V29" s="98"/>
      <c r="W29" s="98"/>
      <c r="X29" s="98"/>
      <c r="Y29" s="98"/>
    </row>
    <row r="30" spans="1:25" s="5" customFormat="1" ht="13.8" x14ac:dyDescent="0.3">
      <c r="A30" s="23"/>
      <c r="B30" s="110"/>
      <c r="C30" s="110"/>
      <c r="D30" s="110"/>
      <c r="E30" s="110"/>
      <c r="F30" s="110"/>
      <c r="G30" s="110"/>
      <c r="H30" s="110"/>
      <c r="I30" s="110"/>
      <c r="J30" s="110"/>
      <c r="K30" s="23"/>
      <c r="M30" s="101"/>
      <c r="N30" s="101"/>
      <c r="O30" s="101"/>
      <c r="P30" s="101"/>
      <c r="Q30" s="101"/>
      <c r="R30" s="102"/>
      <c r="S30" s="102"/>
      <c r="T30" s="98"/>
      <c r="U30" s="98"/>
      <c r="V30" s="98"/>
      <c r="W30" s="98"/>
      <c r="X30" s="98"/>
      <c r="Y30" s="98"/>
    </row>
    <row r="31" spans="1:25" s="5" customFormat="1" ht="12.75" customHeight="1" x14ac:dyDescent="0.3">
      <c r="A31" s="23"/>
      <c r="B31" s="110"/>
      <c r="C31" s="110"/>
      <c r="D31" s="110"/>
      <c r="E31" s="110"/>
      <c r="F31" s="110"/>
      <c r="G31" s="110"/>
      <c r="H31" s="110"/>
      <c r="I31" s="110"/>
      <c r="J31" s="110"/>
      <c r="K31" s="23"/>
      <c r="M31" s="101"/>
      <c r="N31" s="101"/>
      <c r="O31" s="101"/>
      <c r="P31" s="101"/>
      <c r="Q31" s="101"/>
      <c r="R31" s="102"/>
      <c r="S31" s="102"/>
      <c r="T31" s="98"/>
      <c r="U31" s="98"/>
      <c r="V31" s="98"/>
      <c r="W31" s="98"/>
      <c r="X31" s="98"/>
      <c r="Y31" s="98"/>
    </row>
    <row r="32" spans="1:25" s="5" customFormat="1" ht="13.8" x14ac:dyDescent="0.3">
      <c r="A32" s="23"/>
      <c r="B32" s="110"/>
      <c r="C32" s="110"/>
      <c r="D32" s="110"/>
      <c r="E32" s="110"/>
      <c r="F32" s="110"/>
      <c r="G32" s="110"/>
      <c r="H32" s="110"/>
      <c r="I32" s="110"/>
      <c r="J32" s="110"/>
      <c r="K32" s="23"/>
      <c r="M32" s="101"/>
      <c r="N32" s="101"/>
      <c r="O32" s="101"/>
      <c r="P32" s="101"/>
      <c r="Q32" s="101"/>
      <c r="R32" s="102"/>
      <c r="S32" s="102"/>
      <c r="T32" s="98"/>
      <c r="U32" s="98"/>
      <c r="V32" s="98"/>
      <c r="W32" s="98"/>
      <c r="X32" s="98"/>
      <c r="Y32" s="98"/>
    </row>
    <row r="33" spans="1:25" s="5" customFormat="1" ht="12.75" customHeight="1" x14ac:dyDescent="0.3">
      <c r="A33" s="23"/>
      <c r="B33" s="110"/>
      <c r="C33" s="110"/>
      <c r="D33" s="110"/>
      <c r="E33" s="110"/>
      <c r="F33" s="110"/>
      <c r="G33" s="110"/>
      <c r="H33" s="110"/>
      <c r="I33" s="110"/>
      <c r="J33" s="110"/>
      <c r="K33" s="23"/>
      <c r="M33" s="101"/>
      <c r="N33" s="101"/>
      <c r="O33" s="101"/>
      <c r="P33" s="101"/>
      <c r="Q33" s="101"/>
      <c r="R33" s="102"/>
      <c r="S33" s="102"/>
      <c r="T33" s="98"/>
      <c r="U33" s="98"/>
      <c r="V33" s="98"/>
      <c r="W33" s="98"/>
      <c r="X33" s="98"/>
      <c r="Y33" s="98"/>
    </row>
    <row r="34" spans="1:25" s="5" customFormat="1" ht="13.8" x14ac:dyDescent="0.3">
      <c r="A34" s="23"/>
      <c r="B34" s="107"/>
      <c r="C34" s="107"/>
      <c r="D34" s="112" t="s">
        <v>55</v>
      </c>
      <c r="E34" s="112"/>
      <c r="F34" s="112"/>
      <c r="G34" s="112"/>
      <c r="H34" s="112"/>
      <c r="I34" s="107"/>
      <c r="J34" s="107"/>
      <c r="K34" s="23"/>
      <c r="M34" s="101"/>
      <c r="N34" s="101"/>
      <c r="O34" s="101"/>
      <c r="P34" s="101"/>
      <c r="Q34" s="101"/>
      <c r="R34" s="102"/>
      <c r="S34" s="105"/>
      <c r="T34" s="98"/>
      <c r="U34" s="98"/>
      <c r="V34" s="98"/>
      <c r="W34" s="98"/>
      <c r="X34" s="98"/>
      <c r="Y34" s="98"/>
    </row>
    <row r="35" spans="1:25" s="5" customFormat="1" ht="13.8" x14ac:dyDescent="0.3">
      <c r="A35" s="23"/>
      <c r="B35" s="23"/>
      <c r="C35" s="23"/>
      <c r="I35" s="23"/>
      <c r="J35" s="23"/>
      <c r="K35" s="23"/>
      <c r="M35" s="101"/>
      <c r="N35" s="101"/>
      <c r="O35" s="101"/>
      <c r="P35" s="101"/>
      <c r="Q35" s="101"/>
      <c r="R35" s="102"/>
      <c r="S35" s="105"/>
      <c r="T35" s="98"/>
      <c r="U35" s="98"/>
      <c r="V35" s="98"/>
      <c r="W35" s="98"/>
      <c r="X35" s="98"/>
      <c r="Y35" s="98"/>
    </row>
    <row r="36" spans="1:25" s="5" customFormat="1" ht="12.75" customHeight="1" x14ac:dyDescent="0.3">
      <c r="A36" s="23"/>
      <c r="B36" s="24" t="s">
        <v>56</v>
      </c>
      <c r="C36" s="23"/>
      <c r="D36" s="23"/>
      <c r="E36" s="23"/>
      <c r="F36" s="108"/>
      <c r="G36" s="23"/>
      <c r="H36" s="23"/>
      <c r="I36" s="23"/>
      <c r="J36" s="23"/>
      <c r="K36" s="23"/>
      <c r="M36" s="101"/>
      <c r="N36" s="101"/>
      <c r="O36" s="101"/>
      <c r="P36" s="101"/>
      <c r="Q36" s="101"/>
      <c r="R36" s="102"/>
      <c r="S36" s="102"/>
      <c r="T36" s="98"/>
      <c r="U36" s="98"/>
      <c r="V36" s="98"/>
      <c r="W36" s="98"/>
      <c r="X36" s="98"/>
      <c r="Y36" s="98"/>
    </row>
    <row r="37" spans="1:25" s="5" customFormat="1" ht="13.8" x14ac:dyDescent="0.3">
      <c r="A37" s="23"/>
      <c r="B37" s="24"/>
      <c r="C37" s="23"/>
      <c r="D37" s="23"/>
      <c r="E37" s="23"/>
      <c r="F37" s="108"/>
      <c r="G37" s="23"/>
      <c r="H37" s="23"/>
      <c r="I37" s="23"/>
      <c r="J37" s="23"/>
      <c r="K37" s="23"/>
      <c r="M37" s="101"/>
      <c r="N37" s="101"/>
      <c r="O37" s="101"/>
      <c r="P37" s="101"/>
      <c r="Q37" s="101"/>
      <c r="R37" s="102"/>
      <c r="S37" s="102"/>
      <c r="T37" s="98"/>
      <c r="U37" s="98"/>
      <c r="V37" s="98"/>
      <c r="W37" s="98"/>
      <c r="X37" s="98"/>
      <c r="Y37" s="98"/>
    </row>
    <row r="38" spans="1:25" s="5" customFormat="1" ht="13.8" x14ac:dyDescent="0.3">
      <c r="A38" s="23"/>
      <c r="B38" s="110" t="s">
        <v>89</v>
      </c>
      <c r="C38" s="110"/>
      <c r="D38" s="110"/>
      <c r="E38" s="110"/>
      <c r="F38" s="110"/>
      <c r="G38" s="110"/>
      <c r="H38" s="110"/>
      <c r="I38" s="110"/>
      <c r="J38" s="110"/>
      <c r="K38" s="23"/>
      <c r="M38" s="101"/>
      <c r="N38" s="101"/>
      <c r="O38" s="101"/>
      <c r="P38" s="101"/>
      <c r="Q38" s="101"/>
      <c r="R38" s="102"/>
      <c r="S38" s="102"/>
      <c r="T38" s="98"/>
      <c r="U38" s="98"/>
      <c r="V38" s="98"/>
      <c r="W38" s="98"/>
      <c r="X38" s="98"/>
      <c r="Y38" s="98"/>
    </row>
    <row r="39" spans="1:25" s="5" customFormat="1" ht="13.8" x14ac:dyDescent="0.3">
      <c r="A39" s="23"/>
      <c r="B39" s="110"/>
      <c r="C39" s="110"/>
      <c r="D39" s="110"/>
      <c r="E39" s="110"/>
      <c r="F39" s="110"/>
      <c r="G39" s="110"/>
      <c r="H39" s="110"/>
      <c r="I39" s="110"/>
      <c r="J39" s="110"/>
      <c r="K39" s="23"/>
      <c r="M39" s="101"/>
      <c r="N39" s="101"/>
      <c r="O39" s="101"/>
      <c r="P39" s="101"/>
      <c r="Q39" s="101"/>
      <c r="R39" s="102"/>
      <c r="S39" s="102"/>
      <c r="T39" s="98"/>
      <c r="U39" s="98"/>
      <c r="V39" s="98"/>
      <c r="W39" s="98"/>
      <c r="X39" s="98"/>
      <c r="Y39" s="98"/>
    </row>
    <row r="40" spans="1:25" s="5" customFormat="1" ht="13.8" x14ac:dyDescent="0.3">
      <c r="A40" s="23"/>
      <c r="B40" s="107"/>
      <c r="C40" s="107"/>
      <c r="D40" s="107"/>
      <c r="E40" s="107"/>
      <c r="F40" s="107"/>
      <c r="G40" s="107"/>
      <c r="H40" s="107"/>
      <c r="I40" s="107"/>
      <c r="J40" s="107"/>
      <c r="K40" s="23"/>
      <c r="M40" s="101"/>
      <c r="N40" s="101"/>
      <c r="O40" s="101"/>
      <c r="P40" s="101"/>
      <c r="Q40" s="101"/>
      <c r="R40" s="102"/>
      <c r="S40" s="102"/>
      <c r="T40" s="98"/>
      <c r="U40" s="98"/>
      <c r="V40" s="98"/>
      <c r="W40" s="98"/>
      <c r="X40" s="98"/>
      <c r="Y40" s="98"/>
    </row>
    <row r="41" spans="1:25" s="5" customFormat="1" ht="13.8" x14ac:dyDescent="0.3">
      <c r="A41" s="23"/>
      <c r="B41" s="110" t="s">
        <v>90</v>
      </c>
      <c r="C41" s="110"/>
      <c r="D41" s="110"/>
      <c r="E41" s="110"/>
      <c r="F41" s="110"/>
      <c r="G41" s="110"/>
      <c r="H41" s="110"/>
      <c r="I41" s="110"/>
      <c r="J41" s="110"/>
      <c r="K41" s="23"/>
      <c r="M41" s="101"/>
      <c r="N41" s="101"/>
      <c r="O41" s="101"/>
      <c r="P41" s="101"/>
      <c r="Q41" s="101"/>
      <c r="R41" s="102"/>
      <c r="S41" s="102"/>
      <c r="T41" s="98"/>
      <c r="U41" s="98"/>
      <c r="V41" s="98"/>
      <c r="W41" s="98"/>
      <c r="X41" s="98"/>
      <c r="Y41" s="98"/>
    </row>
    <row r="42" spans="1:25" s="5" customFormat="1" ht="13.8" x14ac:dyDescent="0.3">
      <c r="A42" s="23"/>
      <c r="B42" s="110"/>
      <c r="C42" s="110"/>
      <c r="D42" s="110"/>
      <c r="E42" s="110"/>
      <c r="F42" s="110"/>
      <c r="G42" s="110"/>
      <c r="H42" s="110"/>
      <c r="I42" s="110"/>
      <c r="J42" s="110"/>
      <c r="K42" s="23"/>
      <c r="M42" s="101"/>
      <c r="N42" s="101"/>
      <c r="O42" s="101"/>
      <c r="P42" s="101"/>
      <c r="Q42" s="101"/>
      <c r="R42" s="102"/>
      <c r="S42" s="102"/>
      <c r="T42" s="98"/>
      <c r="U42" s="98"/>
      <c r="V42" s="98"/>
      <c r="W42" s="98"/>
      <c r="X42" s="98"/>
      <c r="Y42" s="98"/>
    </row>
    <row r="43" spans="1:25" s="5" customFormat="1" ht="13.8" x14ac:dyDescent="0.3">
      <c r="A43" s="23"/>
      <c r="B43" s="110"/>
      <c r="C43" s="110"/>
      <c r="D43" s="110"/>
      <c r="E43" s="110"/>
      <c r="F43" s="110"/>
      <c r="G43" s="110"/>
      <c r="H43" s="110"/>
      <c r="I43" s="110"/>
      <c r="J43" s="110"/>
      <c r="K43" s="23"/>
      <c r="M43" s="101"/>
      <c r="N43" s="101"/>
      <c r="O43" s="101"/>
      <c r="P43" s="101"/>
      <c r="Q43" s="101"/>
      <c r="R43" s="102"/>
      <c r="S43" s="102"/>
      <c r="T43" s="98"/>
      <c r="U43" s="98"/>
      <c r="V43" s="98"/>
      <c r="W43" s="98"/>
      <c r="X43" s="98"/>
      <c r="Y43" s="98"/>
    </row>
    <row r="44" spans="1:25" s="5" customFormat="1" ht="13.8" x14ac:dyDescent="0.3">
      <c r="A44" s="23"/>
      <c r="B44" s="107"/>
      <c r="C44" s="107"/>
      <c r="D44" s="107"/>
      <c r="E44" s="107"/>
      <c r="F44" s="107"/>
      <c r="G44" s="107"/>
      <c r="H44" s="107"/>
      <c r="I44" s="107"/>
      <c r="J44" s="107"/>
      <c r="K44" s="23"/>
      <c r="M44" s="101"/>
      <c r="N44" s="101"/>
      <c r="O44" s="101"/>
      <c r="P44" s="101"/>
      <c r="Q44" s="101"/>
      <c r="R44" s="102"/>
      <c r="S44" s="102"/>
      <c r="T44" s="98"/>
      <c r="U44" s="98"/>
      <c r="V44" s="98"/>
      <c r="W44" s="98"/>
      <c r="X44" s="98"/>
      <c r="Y44" s="98"/>
    </row>
    <row r="45" spans="1:25" s="5" customFormat="1" ht="12.75" customHeight="1" x14ac:dyDescent="0.3">
      <c r="A45" s="23"/>
      <c r="B45" s="110" t="s">
        <v>84</v>
      </c>
      <c r="C45" s="110"/>
      <c r="D45" s="110"/>
      <c r="E45" s="110"/>
      <c r="F45" s="110"/>
      <c r="G45" s="110"/>
      <c r="H45" s="110"/>
      <c r="I45" s="110"/>
      <c r="J45" s="110"/>
      <c r="K45" s="23"/>
      <c r="M45" s="101"/>
      <c r="N45" s="101"/>
      <c r="O45" s="101"/>
      <c r="P45" s="101"/>
      <c r="Q45" s="101"/>
      <c r="R45" s="102"/>
      <c r="S45" s="102"/>
      <c r="T45" s="98"/>
      <c r="U45" s="98"/>
      <c r="V45" s="98"/>
      <c r="W45" s="98"/>
      <c r="X45" s="98"/>
      <c r="Y45" s="98"/>
    </row>
    <row r="46" spans="1:25" s="5" customFormat="1" ht="13.8" x14ac:dyDescent="0.3">
      <c r="A46" s="23"/>
      <c r="B46" s="110"/>
      <c r="C46" s="110"/>
      <c r="D46" s="110"/>
      <c r="E46" s="110"/>
      <c r="F46" s="110"/>
      <c r="G46" s="110"/>
      <c r="H46" s="110"/>
      <c r="I46" s="110"/>
      <c r="J46" s="110"/>
      <c r="K46" s="23"/>
      <c r="M46" s="101"/>
      <c r="N46" s="101"/>
      <c r="O46" s="101"/>
      <c r="P46" s="101"/>
      <c r="Q46" s="101"/>
      <c r="R46" s="102"/>
      <c r="S46" s="102"/>
      <c r="T46" s="98"/>
      <c r="U46" s="98"/>
      <c r="V46" s="98"/>
      <c r="W46" s="98"/>
      <c r="X46" s="98"/>
      <c r="Y46" s="98"/>
    </row>
    <row r="47" spans="1:25" s="5" customFormat="1" ht="13.8" x14ac:dyDescent="0.3">
      <c r="A47" s="23"/>
      <c r="B47" s="110"/>
      <c r="C47" s="110"/>
      <c r="D47" s="110"/>
      <c r="E47" s="110"/>
      <c r="F47" s="110"/>
      <c r="G47" s="110"/>
      <c r="H47" s="110"/>
      <c r="I47" s="110"/>
      <c r="J47" s="110"/>
      <c r="K47" s="23"/>
      <c r="M47" s="101"/>
      <c r="N47" s="101"/>
      <c r="O47" s="101"/>
      <c r="P47" s="101"/>
      <c r="Q47" s="101"/>
      <c r="R47" s="102"/>
      <c r="S47" s="102"/>
      <c r="T47" s="98"/>
      <c r="U47" s="98"/>
      <c r="V47" s="98"/>
      <c r="W47" s="98"/>
      <c r="X47" s="98"/>
      <c r="Y47" s="98"/>
    </row>
    <row r="48" spans="1:25" s="5" customFormat="1" ht="12.75" customHeight="1" x14ac:dyDescent="0.3">
      <c r="A48" s="23"/>
      <c r="B48" s="110"/>
      <c r="C48" s="110"/>
      <c r="D48" s="110"/>
      <c r="E48" s="110"/>
      <c r="F48" s="110"/>
      <c r="G48" s="110"/>
      <c r="H48" s="110"/>
      <c r="I48" s="110"/>
      <c r="J48" s="110"/>
      <c r="K48" s="23"/>
      <c r="M48" s="101"/>
      <c r="N48" s="101"/>
      <c r="O48" s="101"/>
      <c r="P48" s="101"/>
      <c r="Q48" s="101"/>
      <c r="R48" s="102"/>
      <c r="S48" s="102"/>
      <c r="T48" s="98"/>
      <c r="U48" s="98"/>
      <c r="V48" s="98"/>
      <c r="W48" s="98"/>
      <c r="X48" s="98"/>
      <c r="Y48" s="98"/>
    </row>
    <row r="49" spans="1:25" s="5" customFormat="1" ht="13.8" x14ac:dyDescent="0.3">
      <c r="A49" s="23"/>
      <c r="B49" s="23" t="s">
        <v>91</v>
      </c>
      <c r="C49" s="23"/>
      <c r="D49" s="23"/>
      <c r="E49" s="23"/>
      <c r="F49" s="23"/>
      <c r="G49" s="23"/>
      <c r="H49" s="23"/>
      <c r="I49" s="23"/>
      <c r="J49" s="23"/>
      <c r="K49" s="23"/>
      <c r="M49" s="101"/>
      <c r="N49" s="101"/>
      <c r="O49" s="101"/>
      <c r="P49" s="101"/>
      <c r="Q49" s="101"/>
      <c r="R49" s="102"/>
      <c r="S49" s="102"/>
      <c r="T49" s="98"/>
      <c r="U49" s="98"/>
      <c r="V49" s="98"/>
      <c r="W49" s="98"/>
      <c r="X49" s="98"/>
      <c r="Y49" s="98"/>
    </row>
    <row r="50" spans="1:25" s="5" customFormat="1" ht="13.8" x14ac:dyDescent="0.3">
      <c r="A50" s="23"/>
      <c r="B50" s="23"/>
      <c r="C50" s="23"/>
      <c r="D50" s="23"/>
      <c r="F50" s="120" t="s">
        <v>97</v>
      </c>
      <c r="G50" s="108"/>
      <c r="H50" s="23"/>
      <c r="I50" s="23"/>
      <c r="J50" s="23"/>
      <c r="K50" s="23"/>
      <c r="M50" s="101"/>
      <c r="N50" s="101"/>
      <c r="O50" s="101"/>
      <c r="P50" s="101"/>
      <c r="Q50" s="101"/>
      <c r="R50" s="102"/>
      <c r="S50" s="102"/>
      <c r="T50" s="98"/>
      <c r="U50" s="98"/>
      <c r="V50" s="98"/>
      <c r="W50" s="98"/>
      <c r="X50" s="98"/>
      <c r="Y50" s="98"/>
    </row>
    <row r="51" spans="1:25" s="5" customFormat="1" ht="13.8" x14ac:dyDescent="0.3">
      <c r="A51" s="23"/>
      <c r="B51" s="23"/>
      <c r="C51" s="23"/>
      <c r="D51" s="23"/>
      <c r="E51" s="23"/>
      <c r="F51" s="23"/>
      <c r="G51" s="23"/>
      <c r="H51" s="23"/>
      <c r="I51" s="23"/>
      <c r="J51" s="23"/>
      <c r="K51" s="23"/>
      <c r="M51" s="101"/>
      <c r="N51" s="101"/>
      <c r="O51" s="101"/>
      <c r="P51" s="101"/>
      <c r="Q51" s="101"/>
      <c r="R51" s="102"/>
      <c r="S51" s="102"/>
      <c r="T51" s="98"/>
      <c r="U51" s="98"/>
      <c r="V51" s="98"/>
      <c r="W51" s="98"/>
      <c r="X51" s="98"/>
      <c r="Y51" s="98"/>
    </row>
    <row r="52" spans="1:25" s="5" customFormat="1" ht="12.75" customHeight="1" x14ac:dyDescent="0.3">
      <c r="A52" s="23"/>
      <c r="B52" s="24" t="s">
        <v>92</v>
      </c>
      <c r="C52" s="23"/>
      <c r="D52" s="23"/>
      <c r="E52" s="23"/>
      <c r="F52" s="23"/>
      <c r="G52" s="23"/>
      <c r="H52" s="23"/>
      <c r="I52" s="23"/>
      <c r="J52" s="23"/>
      <c r="K52" s="23"/>
      <c r="M52" s="101"/>
      <c r="N52" s="101"/>
      <c r="O52" s="101"/>
      <c r="P52" s="101"/>
      <c r="Q52" s="101"/>
      <c r="R52" s="102"/>
      <c r="S52" s="102"/>
      <c r="T52" s="98"/>
      <c r="U52" s="98"/>
      <c r="V52" s="98"/>
      <c r="W52" s="98"/>
      <c r="X52" s="98"/>
      <c r="Y52" s="98"/>
    </row>
    <row r="53" spans="1:25" s="5" customFormat="1" ht="13.8" x14ac:dyDescent="0.3">
      <c r="A53" s="23"/>
      <c r="B53" s="23"/>
      <c r="C53" s="23"/>
      <c r="D53" s="23"/>
      <c r="E53" s="23"/>
      <c r="F53" s="23"/>
      <c r="G53" s="23"/>
      <c r="H53" s="23"/>
      <c r="I53" s="23"/>
      <c r="J53" s="23"/>
      <c r="K53" s="23"/>
      <c r="M53" s="101"/>
      <c r="N53" s="101"/>
      <c r="O53" s="101"/>
      <c r="P53" s="101"/>
      <c r="Q53" s="101"/>
      <c r="R53" s="102"/>
      <c r="S53" s="102"/>
      <c r="T53" s="98"/>
      <c r="U53" s="98"/>
      <c r="V53" s="98"/>
      <c r="W53" s="98"/>
      <c r="X53" s="98"/>
      <c r="Y53" s="98"/>
    </row>
    <row r="54" spans="1:25" s="5" customFormat="1" ht="13.8" x14ac:dyDescent="0.3">
      <c r="A54" s="23"/>
      <c r="B54" s="111" t="s">
        <v>93</v>
      </c>
      <c r="C54" s="111"/>
      <c r="D54" s="111"/>
      <c r="E54" s="111"/>
      <c r="F54" s="111"/>
      <c r="G54" s="111"/>
      <c r="H54" s="111"/>
      <c r="I54" s="111"/>
      <c r="J54" s="111"/>
      <c r="K54" s="23"/>
      <c r="M54" s="101"/>
      <c r="N54" s="101"/>
      <c r="O54" s="101"/>
      <c r="P54" s="101"/>
      <c r="Q54" s="101"/>
      <c r="R54" s="102"/>
      <c r="S54" s="102"/>
      <c r="T54" s="98"/>
      <c r="U54" s="98"/>
      <c r="V54" s="98"/>
      <c r="W54" s="98"/>
      <c r="X54" s="98"/>
      <c r="Y54" s="98"/>
    </row>
    <row r="55" spans="1:25" s="5" customFormat="1" ht="13.8" x14ac:dyDescent="0.3">
      <c r="A55" s="23"/>
      <c r="B55" s="111"/>
      <c r="C55" s="111"/>
      <c r="D55" s="111"/>
      <c r="E55" s="111"/>
      <c r="F55" s="111"/>
      <c r="G55" s="111"/>
      <c r="H55" s="111"/>
      <c r="I55" s="111"/>
      <c r="J55" s="111"/>
      <c r="K55" s="23"/>
      <c r="M55" s="101"/>
      <c r="N55" s="101"/>
      <c r="O55" s="101"/>
      <c r="P55" s="101"/>
      <c r="Q55" s="101"/>
      <c r="R55" s="102"/>
      <c r="S55" s="102"/>
      <c r="T55" s="98"/>
      <c r="U55" s="98"/>
      <c r="V55" s="98"/>
      <c r="W55" s="98"/>
      <c r="X55" s="98"/>
      <c r="Y55" s="98"/>
    </row>
    <row r="56" spans="1:25" s="5" customFormat="1" ht="13.8" x14ac:dyDescent="0.3">
      <c r="A56" s="23"/>
      <c r="B56" s="111"/>
      <c r="C56" s="111"/>
      <c r="D56" s="111"/>
      <c r="E56" s="111"/>
      <c r="F56" s="111"/>
      <c r="G56" s="111"/>
      <c r="H56" s="111"/>
      <c r="I56" s="111"/>
      <c r="J56" s="111"/>
      <c r="K56" s="23"/>
      <c r="M56" s="101"/>
      <c r="N56" s="101"/>
      <c r="O56"/>
      <c r="P56" s="101"/>
      <c r="Q56" s="101"/>
      <c r="R56" s="102"/>
      <c r="S56" s="102"/>
      <c r="T56" s="98"/>
      <c r="U56" s="98"/>
      <c r="V56" s="98"/>
      <c r="W56" s="98"/>
      <c r="X56" s="98"/>
      <c r="Y56" s="98"/>
    </row>
    <row r="57" spans="1:25" s="5" customFormat="1" ht="13.8" x14ac:dyDescent="0.3">
      <c r="A57" s="23"/>
      <c r="B57" s="23"/>
      <c r="C57" s="23"/>
      <c r="D57" s="23"/>
      <c r="F57" s="108"/>
      <c r="G57" s="23"/>
      <c r="H57" s="23"/>
      <c r="I57" s="23"/>
      <c r="J57" s="23"/>
      <c r="K57" s="23"/>
      <c r="M57" s="101"/>
      <c r="N57" s="101"/>
      <c r="O57" s="101"/>
      <c r="P57" s="101"/>
      <c r="Q57" s="101"/>
      <c r="R57" s="102"/>
      <c r="S57" s="102"/>
      <c r="T57" s="98"/>
      <c r="U57" s="98"/>
      <c r="V57" s="98"/>
      <c r="W57" s="98"/>
      <c r="X57" s="98"/>
      <c r="Y57" s="98"/>
    </row>
    <row r="58" spans="1:25" s="5" customFormat="1" ht="13.8" x14ac:dyDescent="0.3">
      <c r="A58" s="23"/>
      <c r="B58" s="23"/>
      <c r="C58" s="23"/>
      <c r="D58" s="23"/>
      <c r="E58" s="23"/>
      <c r="F58" s="23"/>
      <c r="G58" s="23"/>
      <c r="H58" s="23"/>
      <c r="I58" s="23"/>
      <c r="J58" s="23"/>
      <c r="K58" s="23"/>
      <c r="M58" s="101"/>
      <c r="N58" s="101"/>
      <c r="O58" s="101"/>
      <c r="P58" s="101"/>
      <c r="Q58" s="101"/>
      <c r="R58" s="102"/>
      <c r="S58" s="102"/>
      <c r="T58" s="98"/>
      <c r="U58" s="98"/>
      <c r="V58" s="98"/>
      <c r="W58" s="98"/>
      <c r="X58" s="98"/>
      <c r="Y58" s="98"/>
    </row>
    <row r="59" spans="1:25" s="5" customFormat="1" ht="13.8" x14ac:dyDescent="0.3">
      <c r="K59" s="23"/>
      <c r="M59" s="101"/>
      <c r="N59" s="101"/>
      <c r="O59" s="121"/>
      <c r="P59" s="101"/>
      <c r="Q59" s="101"/>
      <c r="R59" s="102"/>
      <c r="S59" s="102"/>
      <c r="T59" s="98"/>
      <c r="U59" s="98"/>
      <c r="V59" s="98"/>
      <c r="W59" s="98"/>
      <c r="X59" s="98"/>
      <c r="Y59" s="98"/>
    </row>
    <row r="60" spans="1:25" s="5" customFormat="1" ht="13.8" x14ac:dyDescent="0.3">
      <c r="A60" s="23"/>
      <c r="B60" s="23" t="s">
        <v>94</v>
      </c>
      <c r="C60" s="23"/>
      <c r="D60" s="23"/>
      <c r="E60" s="23"/>
      <c r="F60" s="23"/>
      <c r="G60" s="23"/>
      <c r="H60" s="23"/>
      <c r="I60" s="23"/>
      <c r="J60" s="23"/>
      <c r="K60" s="23"/>
      <c r="M60" s="101"/>
      <c r="N60" s="101"/>
      <c r="O60" s="101"/>
      <c r="P60" s="101"/>
      <c r="Q60" s="101"/>
      <c r="R60" s="102"/>
      <c r="S60" s="102"/>
      <c r="T60" s="98"/>
      <c r="U60" s="98"/>
      <c r="V60" s="98"/>
      <c r="W60" s="98"/>
      <c r="X60" s="98"/>
      <c r="Y60" s="98"/>
    </row>
    <row r="61" spans="1:25" s="5" customFormat="1" ht="13.8" x14ac:dyDescent="0.3">
      <c r="A61" s="23"/>
      <c r="C61" s="23"/>
      <c r="D61" s="23"/>
      <c r="F61" s="120" t="s">
        <v>98</v>
      </c>
      <c r="G61" s="109"/>
      <c r="H61" s="23"/>
      <c r="I61" s="23"/>
      <c r="J61" s="23"/>
      <c r="K61" s="23"/>
      <c r="M61" s="101"/>
      <c r="N61" s="101"/>
      <c r="O61" s="101"/>
      <c r="P61" s="101"/>
      <c r="Q61" s="101"/>
      <c r="R61" s="102"/>
      <c r="S61" s="102"/>
      <c r="T61" s="98"/>
      <c r="U61" s="98"/>
      <c r="V61" s="98"/>
      <c r="W61" s="98"/>
      <c r="X61" s="98"/>
      <c r="Y61" s="98"/>
    </row>
    <row r="62" spans="1:25" s="5" customFormat="1" ht="13.8" x14ac:dyDescent="0.3">
      <c r="A62" s="23"/>
      <c r="B62" s="23"/>
      <c r="C62" s="23"/>
      <c r="D62" s="23"/>
      <c r="E62" s="23"/>
      <c r="F62" s="23"/>
      <c r="G62" s="23"/>
      <c r="H62" s="23"/>
      <c r="I62" s="23"/>
      <c r="J62" s="23"/>
      <c r="K62" s="23"/>
      <c r="M62" s="101"/>
      <c r="N62" s="101"/>
      <c r="O62" s="101"/>
      <c r="P62" s="101"/>
      <c r="Q62" s="101"/>
      <c r="R62" s="102"/>
      <c r="S62" s="102"/>
      <c r="T62" s="98"/>
      <c r="U62" s="98"/>
      <c r="V62" s="98"/>
      <c r="W62" s="98"/>
      <c r="X62" s="98"/>
      <c r="Y62" s="9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5"/>
  </sheetPr>
  <dimension ref="A1:EC61"/>
  <sheetViews>
    <sheetView view="pageBreakPreview" zoomScaleNormal="100" zoomScaleSheetLayoutView="100" workbookViewId="0">
      <selection activeCell="A8" sqref="A8:D11"/>
    </sheetView>
  </sheetViews>
  <sheetFormatPr defaultColWidth="9.109375" defaultRowHeight="13.8" x14ac:dyDescent="0.3"/>
  <cols>
    <col min="1" max="11" width="9" style="38" customWidth="1"/>
    <col min="12" max="12" width="4" style="32" customWidth="1"/>
    <col min="13" max="19" width="4" style="31" customWidth="1"/>
    <col min="20" max="20" width="4.33203125" style="31" customWidth="1"/>
    <col min="21" max="31" width="9.109375" style="38"/>
    <col min="32" max="133" width="5.33203125" style="39" customWidth="1"/>
    <col min="134" max="16384" width="9.109375" style="38"/>
  </cols>
  <sheetData>
    <row r="1" spans="1:133" s="5" customFormat="1" x14ac:dyDescent="0.3">
      <c r="A1" s="1"/>
      <c r="B1" s="2" t="s">
        <v>18</v>
      </c>
      <c r="C1" s="3" t="s">
        <v>17</v>
      </c>
      <c r="D1" s="1"/>
      <c r="E1" s="1"/>
      <c r="F1" s="2" t="s">
        <v>34</v>
      </c>
      <c r="G1" s="4">
        <f>X1</f>
        <v>1</v>
      </c>
      <c r="H1" s="1"/>
      <c r="I1" s="1"/>
      <c r="J1" s="1"/>
      <c r="K1" s="1"/>
      <c r="M1" s="6" t="s">
        <v>35</v>
      </c>
      <c r="N1" s="6" t="s">
        <v>36</v>
      </c>
      <c r="O1" s="6" t="s">
        <v>37</v>
      </c>
      <c r="P1" s="6" t="s">
        <v>37</v>
      </c>
      <c r="Q1" s="6" t="s">
        <v>37</v>
      </c>
      <c r="R1" s="6" t="s">
        <v>38</v>
      </c>
      <c r="S1" s="25" t="s">
        <v>39</v>
      </c>
      <c r="T1" s="26" t="s">
        <v>40</v>
      </c>
      <c r="W1" s="7" t="s">
        <v>41</v>
      </c>
      <c r="X1" s="8">
        <f>SUM(M:M)</f>
        <v>1</v>
      </c>
    </row>
    <row r="2" spans="1:133" s="5" customFormat="1" x14ac:dyDescent="0.3">
      <c r="A2" s="1"/>
      <c r="B2" s="2" t="s">
        <v>19</v>
      </c>
      <c r="C2" s="3" t="s">
        <v>20</v>
      </c>
      <c r="D2" s="1"/>
      <c r="E2" s="1"/>
      <c r="F2" s="2" t="s">
        <v>21</v>
      </c>
      <c r="G2" s="3" t="s">
        <v>80</v>
      </c>
      <c r="H2" s="1"/>
      <c r="I2" s="1"/>
      <c r="J2" s="1"/>
      <c r="K2" s="1"/>
      <c r="M2" s="9" t="s">
        <v>42</v>
      </c>
      <c r="N2" s="9" t="s">
        <v>42</v>
      </c>
      <c r="O2" s="9" t="s">
        <v>36</v>
      </c>
      <c r="P2" s="9" t="s">
        <v>36</v>
      </c>
      <c r="Q2" s="9" t="s">
        <v>36</v>
      </c>
      <c r="R2" s="9" t="s">
        <v>42</v>
      </c>
      <c r="S2" s="27" t="s">
        <v>42</v>
      </c>
      <c r="T2" s="28"/>
      <c r="W2" s="7" t="s">
        <v>43</v>
      </c>
      <c r="X2" s="8">
        <f>SUM(N:N)</f>
        <v>0</v>
      </c>
    </row>
    <row r="3" spans="1:133" s="5" customFormat="1" x14ac:dyDescent="0.3">
      <c r="A3" s="1"/>
      <c r="B3" s="2" t="s">
        <v>0</v>
      </c>
      <c r="C3" s="10" t="s">
        <v>44</v>
      </c>
      <c r="D3" s="1"/>
      <c r="E3" s="1"/>
      <c r="F3" s="2" t="s">
        <v>1</v>
      </c>
      <c r="G3" s="3" t="s">
        <v>45</v>
      </c>
      <c r="H3" s="1"/>
      <c r="I3" s="1"/>
      <c r="J3" s="1"/>
      <c r="K3" s="1"/>
      <c r="M3" s="9"/>
      <c r="N3" s="9"/>
      <c r="O3" s="9"/>
      <c r="P3" s="9"/>
      <c r="Q3" s="9"/>
      <c r="R3" s="9"/>
      <c r="S3" s="27"/>
      <c r="T3" s="28"/>
      <c r="W3" s="7" t="s">
        <v>46</v>
      </c>
      <c r="X3" s="8">
        <f>SUM(O:O)</f>
        <v>0</v>
      </c>
    </row>
    <row r="4" spans="1:133" s="5" customFormat="1" x14ac:dyDescent="0.3">
      <c r="A4" s="1"/>
      <c r="B4" s="2" t="s">
        <v>47</v>
      </c>
      <c r="C4" s="4"/>
      <c r="D4" s="1"/>
      <c r="E4" s="1"/>
      <c r="F4" s="2" t="s">
        <v>48</v>
      </c>
      <c r="G4" s="3" t="s">
        <v>81</v>
      </c>
      <c r="H4" s="1"/>
      <c r="I4" s="1"/>
      <c r="J4" s="1"/>
      <c r="K4" s="1"/>
      <c r="M4" s="9"/>
      <c r="N4" s="9"/>
      <c r="O4" s="9"/>
      <c r="P4" s="9"/>
      <c r="Q4" s="11"/>
      <c r="R4" s="12"/>
      <c r="S4" s="29"/>
      <c r="T4" s="28"/>
      <c r="W4" s="7" t="s">
        <v>46</v>
      </c>
      <c r="X4" s="8">
        <f>SUM(P:P)</f>
        <v>0</v>
      </c>
    </row>
    <row r="5" spans="1:133" s="5" customFormat="1" x14ac:dyDescent="0.3">
      <c r="A5" s="1"/>
      <c r="B5" s="2" t="s">
        <v>50</v>
      </c>
      <c r="C5" s="4" t="s">
        <v>57</v>
      </c>
      <c r="D5" s="1"/>
      <c r="E5" s="2"/>
      <c r="F5" s="1"/>
      <c r="G5" s="1"/>
      <c r="H5" s="1"/>
      <c r="I5" s="1"/>
      <c r="J5" s="1"/>
      <c r="K5" s="1"/>
      <c r="M5" s="9"/>
      <c r="N5" s="9"/>
      <c r="O5" s="9"/>
      <c r="P5" s="9"/>
      <c r="Q5" s="11"/>
      <c r="R5" s="12"/>
      <c r="S5" s="29"/>
      <c r="T5" s="28"/>
      <c r="W5" s="7" t="s">
        <v>46</v>
      </c>
      <c r="X5" s="8">
        <f>SUM(Q:Q)</f>
        <v>0</v>
      </c>
    </row>
    <row r="6" spans="1:133" s="5" customFormat="1" x14ac:dyDescent="0.3">
      <c r="A6" s="1"/>
      <c r="B6" s="1" t="s">
        <v>22</v>
      </c>
      <c r="C6" s="13"/>
      <c r="D6" s="1"/>
      <c r="E6" s="1"/>
      <c r="F6" s="1"/>
      <c r="G6" s="1"/>
      <c r="H6" s="1"/>
      <c r="I6" s="1"/>
      <c r="J6" s="1"/>
      <c r="K6" s="1"/>
      <c r="M6" s="9"/>
      <c r="N6" s="9"/>
      <c r="O6" s="9"/>
      <c r="P6" s="9"/>
      <c r="Q6" s="11"/>
      <c r="R6" s="12"/>
      <c r="S6" s="29"/>
      <c r="T6" s="28"/>
      <c r="W6" s="7" t="s">
        <v>51</v>
      </c>
      <c r="X6" s="8">
        <f>SUM(R:R)</f>
        <v>0</v>
      </c>
    </row>
    <row r="7" spans="1:133" s="5" customFormat="1" x14ac:dyDescent="0.3">
      <c r="A7" s="1"/>
      <c r="B7" s="1"/>
      <c r="C7" s="1"/>
      <c r="D7" s="1"/>
      <c r="E7" s="1"/>
      <c r="F7" s="1"/>
      <c r="G7" s="1"/>
      <c r="H7" s="1"/>
      <c r="I7" s="1"/>
      <c r="J7" s="1"/>
      <c r="K7" s="1"/>
      <c r="M7" s="9"/>
      <c r="N7" s="9"/>
      <c r="O7" s="9"/>
      <c r="P7" s="9"/>
      <c r="Q7" s="11"/>
      <c r="R7" s="12"/>
      <c r="S7" s="29"/>
      <c r="T7" s="28"/>
      <c r="W7" s="7" t="s">
        <v>52</v>
      </c>
      <c r="X7" s="8">
        <f>SUM(S:S)</f>
        <v>0</v>
      </c>
    </row>
    <row r="8" spans="1:133" s="32" customFormat="1" x14ac:dyDescent="0.3">
      <c r="A8" s="14"/>
      <c r="B8" s="5"/>
      <c r="C8" s="5"/>
      <c r="D8" s="5"/>
      <c r="E8" s="7" t="s">
        <v>18</v>
      </c>
      <c r="F8" s="8" t="str">
        <f>$C$1</f>
        <v>R. Abbott</v>
      </c>
      <c r="G8" s="5"/>
      <c r="H8" s="15"/>
      <c r="I8" s="7" t="s">
        <v>23</v>
      </c>
      <c r="J8" s="16" t="str">
        <f>$G$2</f>
        <v>AA-SM-004-006</v>
      </c>
      <c r="K8" s="17"/>
      <c r="L8" s="18"/>
      <c r="M8" s="9"/>
      <c r="N8" s="9"/>
      <c r="O8" s="9"/>
      <c r="P8" s="30"/>
      <c r="Q8" s="30"/>
      <c r="R8" s="30"/>
      <c r="S8" s="30"/>
      <c r="T8" s="31"/>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row>
    <row r="9" spans="1:133" s="35" customFormat="1" x14ac:dyDescent="0.3">
      <c r="A9" s="5"/>
      <c r="B9" s="5"/>
      <c r="C9" s="5"/>
      <c r="D9" s="5"/>
      <c r="E9" s="7" t="s">
        <v>19</v>
      </c>
      <c r="F9" s="15" t="str">
        <f>$C$2</f>
        <v xml:space="preserve"> </v>
      </c>
      <c r="G9" s="5"/>
      <c r="H9" s="15"/>
      <c r="I9" s="7" t="s">
        <v>24</v>
      </c>
      <c r="J9" s="17" t="str">
        <f>$G$3</f>
        <v>IR</v>
      </c>
      <c r="K9" s="17"/>
      <c r="L9" s="18"/>
      <c r="M9" s="9">
        <v>1</v>
      </c>
      <c r="N9" s="9"/>
      <c r="O9" s="9"/>
      <c r="P9" s="30"/>
      <c r="Q9" s="30"/>
      <c r="R9" s="30"/>
      <c r="S9" s="30"/>
      <c r="T9" s="34"/>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row>
    <row r="10" spans="1:133" s="32" customFormat="1" x14ac:dyDescent="0.3">
      <c r="A10" s="5"/>
      <c r="B10" s="5"/>
      <c r="C10" s="5"/>
      <c r="D10" s="5"/>
      <c r="E10" s="7" t="s">
        <v>0</v>
      </c>
      <c r="F10" s="15" t="str">
        <f>$C$3</f>
        <v>20/10/2013</v>
      </c>
      <c r="G10" s="5"/>
      <c r="H10" s="15"/>
      <c r="I10" s="7" t="s">
        <v>25</v>
      </c>
      <c r="J10" s="8" t="str">
        <f>L10&amp;" of "&amp;$G$1</f>
        <v>1 of 1</v>
      </c>
      <c r="K10" s="15"/>
      <c r="L10" s="18">
        <f>SUM($M$1:M9)</f>
        <v>1</v>
      </c>
      <c r="M10" s="9"/>
      <c r="N10" s="9"/>
      <c r="O10" s="9"/>
      <c r="P10" s="30"/>
      <c r="Q10" s="30"/>
      <c r="R10" s="30"/>
      <c r="S10" s="30"/>
      <c r="T10" s="31"/>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row>
    <row r="11" spans="1:133" x14ac:dyDescent="0.3">
      <c r="A11" s="5"/>
      <c r="B11" s="5"/>
      <c r="C11" s="5"/>
      <c r="D11" s="5"/>
      <c r="E11" s="7" t="s">
        <v>53</v>
      </c>
      <c r="F11" s="15" t="str">
        <f>$C$5</f>
        <v>STANDARD SPREADSHEET METHOD</v>
      </c>
      <c r="G11" s="5"/>
      <c r="H11" s="5"/>
      <c r="I11" s="19"/>
      <c r="J11" s="8"/>
      <c r="K11" s="5"/>
      <c r="L11" s="5"/>
      <c r="M11" s="9"/>
      <c r="N11" s="9"/>
      <c r="O11" s="9"/>
    </row>
    <row r="12" spans="1:133" ht="15.6" x14ac:dyDescent="0.3">
      <c r="A12" s="37"/>
      <c r="B12" s="21" t="str">
        <f>$G$4</f>
        <v>2D BOLT GROUP - 4 BOLTS</v>
      </c>
      <c r="C12" s="37"/>
      <c r="D12" s="37"/>
      <c r="E12" s="37"/>
      <c r="F12" s="37"/>
      <c r="G12" s="37"/>
      <c r="H12" s="37"/>
      <c r="I12" s="37"/>
      <c r="J12" s="37"/>
      <c r="K12" s="37"/>
    </row>
    <row r="13" spans="1:133" x14ac:dyDescent="0.3">
      <c r="A13" s="40"/>
      <c r="B13" s="41" t="s">
        <v>11</v>
      </c>
      <c r="C13" s="37"/>
      <c r="D13" s="42"/>
      <c r="E13" s="42"/>
      <c r="F13" s="42"/>
      <c r="G13" s="37"/>
      <c r="H13" s="37"/>
      <c r="I13" s="37"/>
      <c r="J13" s="37"/>
      <c r="K13" s="37"/>
    </row>
    <row r="14" spans="1:133" ht="13.5" customHeight="1" x14ac:dyDescent="0.3">
      <c r="A14" s="42"/>
      <c r="B14" s="42"/>
      <c r="C14" s="42"/>
      <c r="D14" s="42"/>
      <c r="E14" s="42"/>
      <c r="F14" s="42"/>
      <c r="G14" s="42"/>
      <c r="H14" s="42"/>
      <c r="I14" s="42"/>
      <c r="J14" s="42"/>
      <c r="K14" s="42"/>
    </row>
    <row r="15" spans="1:133" x14ac:dyDescent="0.3">
      <c r="A15" s="42"/>
      <c r="B15" s="43" t="s">
        <v>2</v>
      </c>
      <c r="C15" s="44" t="s">
        <v>12</v>
      </c>
      <c r="D15" s="37"/>
      <c r="E15" s="42"/>
      <c r="F15" s="42"/>
      <c r="G15" s="42"/>
      <c r="H15" s="42"/>
      <c r="I15" s="42"/>
      <c r="J15" s="42"/>
      <c r="K15" s="42"/>
    </row>
    <row r="16" spans="1:133" x14ac:dyDescent="0.3">
      <c r="A16" s="42"/>
      <c r="D16" s="42"/>
      <c r="E16" s="45"/>
      <c r="F16" s="42"/>
      <c r="G16" s="42"/>
      <c r="H16" s="42"/>
      <c r="I16" s="42"/>
      <c r="J16" s="42"/>
      <c r="K16" s="42"/>
    </row>
    <row r="17" spans="1:133" ht="15" x14ac:dyDescent="0.35">
      <c r="A17" s="42"/>
      <c r="B17" s="46" t="s">
        <v>58</v>
      </c>
      <c r="C17" s="47">
        <v>0.3</v>
      </c>
      <c r="D17" s="42" t="s">
        <v>3</v>
      </c>
      <c r="E17" s="45" t="s">
        <v>13</v>
      </c>
      <c r="F17" s="42"/>
      <c r="G17" s="42"/>
      <c r="H17" s="42"/>
      <c r="I17" s="42"/>
      <c r="J17" s="42"/>
      <c r="K17" s="42"/>
    </row>
    <row r="18" spans="1:133" ht="15" x14ac:dyDescent="0.35">
      <c r="A18" s="42"/>
      <c r="B18" s="46" t="s">
        <v>59</v>
      </c>
      <c r="C18" s="47">
        <v>0</v>
      </c>
      <c r="D18" s="42" t="s">
        <v>3</v>
      </c>
      <c r="E18" s="45" t="s">
        <v>14</v>
      </c>
      <c r="F18" s="42"/>
      <c r="G18" s="42"/>
      <c r="H18" s="42"/>
      <c r="I18" s="42"/>
      <c r="J18" s="42"/>
      <c r="K18" s="42"/>
    </row>
    <row r="19" spans="1:133" x14ac:dyDescent="0.3">
      <c r="A19" s="42"/>
      <c r="B19" s="42"/>
      <c r="C19" s="46"/>
      <c r="D19" s="42"/>
      <c r="E19" s="42"/>
      <c r="F19" s="42"/>
      <c r="G19" s="42"/>
      <c r="H19" s="42"/>
      <c r="I19" s="42"/>
      <c r="J19" s="42"/>
      <c r="K19" s="42"/>
    </row>
    <row r="20" spans="1:133" ht="15" x14ac:dyDescent="0.35">
      <c r="A20" s="42"/>
      <c r="B20" s="48" t="s">
        <v>60</v>
      </c>
      <c r="C20" s="49">
        <f>AU34/AM34</f>
        <v>0.38461538461538458</v>
      </c>
      <c r="D20" s="42" t="s">
        <v>3</v>
      </c>
      <c r="E20" s="45" t="s">
        <v>15</v>
      </c>
      <c r="F20" s="42"/>
      <c r="G20" s="42"/>
      <c r="H20" s="42"/>
      <c r="I20" s="42"/>
      <c r="J20" s="42"/>
      <c r="K20" s="42"/>
    </row>
    <row r="21" spans="1:133" ht="15" x14ac:dyDescent="0.35">
      <c r="A21" s="42"/>
      <c r="B21" s="48" t="s">
        <v>61</v>
      </c>
      <c r="C21" s="49">
        <f>BC34/AM34</f>
        <v>2.0769230769230766</v>
      </c>
      <c r="D21" s="42" t="s">
        <v>3</v>
      </c>
      <c r="E21" s="45" t="s">
        <v>16</v>
      </c>
      <c r="F21" s="42"/>
      <c r="G21" s="42"/>
      <c r="H21" s="42"/>
      <c r="I21" s="42"/>
      <c r="J21" s="42"/>
      <c r="K21" s="42"/>
    </row>
    <row r="22" spans="1:133" x14ac:dyDescent="0.3">
      <c r="A22" s="42"/>
      <c r="B22" s="42"/>
      <c r="C22" s="46"/>
      <c r="D22" s="42"/>
      <c r="E22" s="42"/>
      <c r="F22" s="42"/>
      <c r="G22" s="42"/>
      <c r="H22" s="42"/>
      <c r="I22" s="42"/>
      <c r="J22" s="42"/>
      <c r="K22" s="42"/>
    </row>
    <row r="23" spans="1:133" x14ac:dyDescent="0.3">
      <c r="A23" s="42"/>
      <c r="B23" s="50" t="s">
        <v>6</v>
      </c>
      <c r="C23" s="50">
        <v>1</v>
      </c>
      <c r="D23" s="50">
        <v>2</v>
      </c>
      <c r="E23" s="50">
        <v>3</v>
      </c>
      <c r="F23" s="50">
        <v>4</v>
      </c>
      <c r="G23" s="51"/>
      <c r="H23" s="37"/>
      <c r="I23" s="52"/>
      <c r="J23" s="52"/>
      <c r="K23" s="42"/>
    </row>
    <row r="24" spans="1:133" x14ac:dyDescent="0.3">
      <c r="A24" s="42"/>
      <c r="B24" s="50" t="s">
        <v>4</v>
      </c>
      <c r="C24" s="53">
        <v>1</v>
      </c>
      <c r="D24" s="53">
        <v>-1</v>
      </c>
      <c r="E24" s="53">
        <v>-1</v>
      </c>
      <c r="F24" s="53">
        <v>1</v>
      </c>
      <c r="G24" s="54"/>
      <c r="H24" s="42"/>
      <c r="I24" s="52"/>
      <c r="J24" s="52"/>
      <c r="K24" s="42"/>
    </row>
    <row r="25" spans="1:133" x14ac:dyDescent="0.3">
      <c r="B25" s="50" t="s">
        <v>5</v>
      </c>
      <c r="C25" s="53">
        <v>1</v>
      </c>
      <c r="D25" s="53">
        <v>1</v>
      </c>
      <c r="E25" s="53">
        <v>-1</v>
      </c>
      <c r="F25" s="53">
        <v>5</v>
      </c>
      <c r="G25" s="54"/>
      <c r="H25" s="51"/>
      <c r="I25" s="55"/>
      <c r="J25" s="51"/>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row>
    <row r="26" spans="1:133" x14ac:dyDescent="0.3">
      <c r="B26" s="50" t="s">
        <v>7</v>
      </c>
      <c r="C26" s="53">
        <v>0.375</v>
      </c>
      <c r="D26" s="53">
        <v>0.25</v>
      </c>
      <c r="E26" s="53">
        <v>0.25</v>
      </c>
      <c r="F26" s="53">
        <v>0.375</v>
      </c>
      <c r="G26" s="54"/>
      <c r="H26" s="54"/>
      <c r="I26" s="56"/>
      <c r="J26" s="54"/>
    </row>
    <row r="27" spans="1:133" x14ac:dyDescent="0.3">
      <c r="H27" s="54"/>
      <c r="I27" s="56"/>
      <c r="J27" s="54"/>
      <c r="AF27" s="38"/>
      <c r="AG27" s="38"/>
      <c r="AH27" s="38"/>
      <c r="AI27" s="38"/>
      <c r="AJ27" s="38"/>
      <c r="AK27" s="38"/>
      <c r="AL27" s="38"/>
      <c r="AM27" s="38"/>
    </row>
    <row r="28" spans="1:133" x14ac:dyDescent="0.3">
      <c r="H28" s="54"/>
      <c r="I28" s="56"/>
      <c r="J28" s="54"/>
      <c r="AF28" s="38"/>
      <c r="AG28" s="38"/>
      <c r="AH28" s="38"/>
      <c r="AI28" s="38"/>
      <c r="AJ28" s="38"/>
      <c r="AK28" s="38"/>
      <c r="AL28" s="38"/>
      <c r="AM28" s="38"/>
    </row>
    <row r="29" spans="1:133" x14ac:dyDescent="0.3">
      <c r="J29" s="57"/>
      <c r="AF29" s="38"/>
      <c r="AG29" s="38"/>
      <c r="AH29" s="38"/>
      <c r="AI29" s="38"/>
      <c r="AJ29" s="38"/>
      <c r="AK29" s="38"/>
      <c r="AL29" s="38"/>
      <c r="AM29" s="38"/>
    </row>
    <row r="30" spans="1:133" x14ac:dyDescent="0.3">
      <c r="A30" s="58" t="s">
        <v>33</v>
      </c>
      <c r="B30" s="59"/>
      <c r="C30" s="60"/>
      <c r="D30" s="117" t="s">
        <v>32</v>
      </c>
      <c r="E30" s="118"/>
      <c r="F30" s="118"/>
      <c r="G30" s="118"/>
      <c r="H30" s="118"/>
      <c r="I30" s="118"/>
      <c r="J30" s="118"/>
      <c r="K30" s="119"/>
      <c r="AF30" s="38"/>
      <c r="AG30" s="38"/>
      <c r="AH30" s="38"/>
      <c r="AI30" s="38"/>
      <c r="AJ30" s="38"/>
      <c r="AK30" s="38"/>
      <c r="AL30" s="38"/>
      <c r="AM30" s="38"/>
    </row>
    <row r="31" spans="1:133" x14ac:dyDescent="0.3">
      <c r="A31" s="61"/>
      <c r="B31" s="62"/>
      <c r="C31" s="63"/>
      <c r="D31" s="113" t="s">
        <v>26</v>
      </c>
      <c r="E31" s="114"/>
      <c r="F31" s="113" t="s">
        <v>27</v>
      </c>
      <c r="G31" s="114"/>
      <c r="H31" s="113" t="s">
        <v>28</v>
      </c>
      <c r="I31" s="114"/>
      <c r="J31" s="115" t="s">
        <v>29</v>
      </c>
      <c r="K31" s="116"/>
      <c r="AF31" s="38"/>
      <c r="AG31" s="38"/>
      <c r="AH31" s="38"/>
      <c r="AI31" s="38"/>
      <c r="AJ31" s="38"/>
      <c r="AK31" s="38"/>
      <c r="AL31" s="38"/>
      <c r="AM31" s="38"/>
    </row>
    <row r="32" spans="1:133" ht="15" x14ac:dyDescent="0.35">
      <c r="A32" s="64" t="s">
        <v>62</v>
      </c>
      <c r="B32" s="65" t="s">
        <v>63</v>
      </c>
      <c r="C32" s="66" t="s">
        <v>64</v>
      </c>
      <c r="D32" s="67" t="s">
        <v>65</v>
      </c>
      <c r="E32" s="67" t="s">
        <v>66</v>
      </c>
      <c r="F32" s="67" t="s">
        <v>65</v>
      </c>
      <c r="G32" s="67" t="s">
        <v>66</v>
      </c>
      <c r="H32" s="67" t="s">
        <v>65</v>
      </c>
      <c r="I32" s="67" t="s">
        <v>66</v>
      </c>
      <c r="J32" s="67" t="s">
        <v>65</v>
      </c>
      <c r="K32" s="67" t="s">
        <v>66</v>
      </c>
      <c r="V32" s="68" t="s">
        <v>67</v>
      </c>
      <c r="W32" s="69" t="s">
        <v>68</v>
      </c>
      <c r="X32" s="70"/>
      <c r="Y32" s="69" t="s">
        <v>69</v>
      </c>
      <c r="Z32" s="70"/>
      <c r="AA32" s="69" t="s">
        <v>70</v>
      </c>
      <c r="AB32" s="70"/>
      <c r="AF32" s="38"/>
      <c r="AG32" s="38"/>
      <c r="AH32" s="38"/>
      <c r="AI32" s="38"/>
      <c r="AJ32" s="38"/>
      <c r="AK32" s="38"/>
      <c r="AL32" s="38"/>
      <c r="AM32" s="38"/>
    </row>
    <row r="33" spans="1:127" x14ac:dyDescent="0.3">
      <c r="A33" s="71" t="s">
        <v>30</v>
      </c>
      <c r="B33" s="72" t="s">
        <v>30</v>
      </c>
      <c r="C33" s="73" t="s">
        <v>31</v>
      </c>
      <c r="D33" s="72" t="s">
        <v>30</v>
      </c>
      <c r="E33" s="72" t="s">
        <v>30</v>
      </c>
      <c r="F33" s="72" t="s">
        <v>30</v>
      </c>
      <c r="G33" s="72" t="s">
        <v>30</v>
      </c>
      <c r="H33" s="72" t="s">
        <v>30</v>
      </c>
      <c r="I33" s="72" t="s">
        <v>30</v>
      </c>
      <c r="J33" s="72" t="s">
        <v>30</v>
      </c>
      <c r="K33" s="72" t="s">
        <v>30</v>
      </c>
      <c r="V33" s="70" t="s">
        <v>31</v>
      </c>
      <c r="W33" s="70" t="s">
        <v>30</v>
      </c>
      <c r="X33" s="70"/>
      <c r="Y33" s="70" t="s">
        <v>30</v>
      </c>
      <c r="Z33" s="70"/>
      <c r="AA33" s="70" t="s">
        <v>31</v>
      </c>
      <c r="AB33" s="70"/>
      <c r="AF33" s="38"/>
      <c r="AG33" s="38"/>
      <c r="AH33" s="38"/>
      <c r="AI33" s="38"/>
      <c r="AJ33" s="38"/>
      <c r="AK33" s="38"/>
      <c r="AL33" s="38"/>
      <c r="AM33" s="38"/>
      <c r="AN33" s="38"/>
    </row>
    <row r="34" spans="1:127" x14ac:dyDescent="0.3">
      <c r="A34" s="74">
        <v>500</v>
      </c>
      <c r="B34" s="75">
        <v>500</v>
      </c>
      <c r="C34" s="76">
        <v>50</v>
      </c>
      <c r="D34" s="77">
        <f t="shared" ref="D34:D45" si="0">CS34+DI34</f>
        <v>233.40859545312983</v>
      </c>
      <c r="E34" s="77">
        <f t="shared" ref="E34:E45" si="1">DA34+DQ34</f>
        <v>207.55216443475553</v>
      </c>
      <c r="F34" s="77">
        <f t="shared" ref="F34:F45" si="2">CT34+DJ34</f>
        <v>103.73715353472437</v>
      </c>
      <c r="G34" s="77">
        <f t="shared" ref="G34:G45" si="3">DB34+DR34</f>
        <v>42.447835565244475</v>
      </c>
      <c r="H34" s="77">
        <f t="shared" ref="H34:H45" si="4">CU34+DK34</f>
        <v>153.53472438492679</v>
      </c>
      <c r="I34" s="77">
        <f t="shared" ref="I34:I45" si="5">DC34+DS34</f>
        <v>42.447835565244475</v>
      </c>
      <c r="J34" s="77">
        <f t="shared" ref="J34:J45" si="6">CV34+DL34</f>
        <v>9.3195266272189485</v>
      </c>
      <c r="K34" s="77">
        <f t="shared" ref="K34:K45" si="7">DD34+DT34</f>
        <v>207.55216443475553</v>
      </c>
      <c r="V34" s="78">
        <f t="shared" ref="V34:V45" si="8">C34+A34*($C$18-$C$21)-B34*($C$17-$C$20)</f>
        <v>-946.15384615384608</v>
      </c>
      <c r="W34" s="79">
        <f t="shared" ref="W34:W45" si="9">ROUND(SUM(D34+F34+H34+J34),0)</f>
        <v>500</v>
      </c>
      <c r="X34" s="80" t="str">
        <f t="shared" ref="X34:X45" si="10">IF(W34=ROUND(A34,0), "OK", "NOT BALANCED - ERROR")</f>
        <v>OK</v>
      </c>
      <c r="Y34" s="79">
        <f t="shared" ref="Y34:Y45" si="11">ROUND(SUM(E34+G34+I34+K34),0)</f>
        <v>500</v>
      </c>
      <c r="Z34" s="80" t="str">
        <f t="shared" ref="Z34:Z45" si="12">IF(Y34=ROUND(B34,0), "OK", "NOT BALANCED - ERROR")</f>
        <v>OK</v>
      </c>
      <c r="AA34" s="81">
        <f t="shared" ref="AA34:AA45" si="13">IF(BM34&lt;0, -D34*ABS(BM34), D34*ABS(BM34)) + IF(BN34&lt;0, -F34*ABS(BN34), F34*ABS(BN34)) + IF(BO34&lt;0, -H34*ABS(BO34), H34*ABS(BO34)) + IF(BP34&lt;0, -J34*ABS(BP34), J34*ABS(BP34))+ IF(BE34&lt;0, E34*ABS(BE34), -E34*ABS(BE34)) + IF(BF34&lt;0, G34*ABS(BF34), -G34*ABS(BF34)) + IF(BG34&lt;0, I34*ABS(BG34), -I34*ABS(BG34)) + IF(BH34&lt;0, K34*ABS(BH34), -K34*ABS(BH34))</f>
        <v>-946.15384615384585</v>
      </c>
      <c r="AB34" s="80" t="str">
        <f t="shared" ref="AB34:AB45" si="14">IF(AA34=V34, "OK", "NOT BALANCED - ERROR")</f>
        <v>OK</v>
      </c>
      <c r="AF34" s="82" t="s">
        <v>8</v>
      </c>
      <c r="AG34" s="83">
        <f t="shared" ref="AG34:AG45" si="15">PI()*$C$26^2/4</f>
        <v>0.11044661672776616</v>
      </c>
      <c r="AH34" s="83">
        <f t="shared" ref="AH34:AH45" si="16">PI()*$D$26^2/4</f>
        <v>4.9087385212340517E-2</v>
      </c>
      <c r="AI34" s="83">
        <f t="shared" ref="AI34:AI45" si="17">PI()*$E$26^2/4</f>
        <v>4.9087385212340517E-2</v>
      </c>
      <c r="AJ34" s="83">
        <f t="shared" ref="AJ34:AJ45" si="18">PI()*$F$26^2/4</f>
        <v>0.11044661672776616</v>
      </c>
      <c r="AK34" s="83"/>
      <c r="AL34" s="83"/>
      <c r="AM34" s="83">
        <f t="shared" ref="AM34:AM45" si="19">SUM(AG34:AL34)</f>
        <v>0.31906800388021339</v>
      </c>
      <c r="AN34" s="82" t="s">
        <v>9</v>
      </c>
      <c r="AO34" s="83">
        <f t="shared" ref="AO34:AO45" si="20">AG34*$C$24</f>
        <v>0.11044661672776616</v>
      </c>
      <c r="AP34" s="83">
        <f t="shared" ref="AP34:AP45" si="21">AH34*$D$24</f>
        <v>-4.9087385212340517E-2</v>
      </c>
      <c r="AQ34" s="83">
        <f t="shared" ref="AQ34:AQ45" si="22">AI34*$E$24</f>
        <v>-4.9087385212340517E-2</v>
      </c>
      <c r="AR34" s="83">
        <f t="shared" ref="AR34:AR45" si="23">AJ34*$F$24</f>
        <v>0.11044661672776616</v>
      </c>
      <c r="AS34" s="83"/>
      <c r="AT34" s="83"/>
      <c r="AU34" s="83">
        <f t="shared" ref="AU34:AU45" si="24">SUM(AO34:AT34)</f>
        <v>0.12271846303085129</v>
      </c>
      <c r="AV34" s="82" t="s">
        <v>10</v>
      </c>
      <c r="AW34" s="83">
        <f t="shared" ref="AW34:AW45" si="25">AG34*$C$25</f>
        <v>0.11044661672776616</v>
      </c>
      <c r="AX34" s="83">
        <f t="shared" ref="AX34:AX45" si="26">AH34*$D$25</f>
        <v>4.9087385212340517E-2</v>
      </c>
      <c r="AY34" s="83">
        <f t="shared" ref="AY34:AY45" si="27">AI34*$E$25</f>
        <v>-4.9087385212340517E-2</v>
      </c>
      <c r="AZ34" s="83">
        <f t="shared" ref="AZ34:AZ45" si="28">AJ34*$F$25</f>
        <v>0.55223308363883084</v>
      </c>
      <c r="BA34" s="83"/>
      <c r="BB34" s="83"/>
      <c r="BC34" s="83">
        <f t="shared" ref="BC34:BC45" si="29">SUM(AW34:BB34)</f>
        <v>0.66267970036659696</v>
      </c>
      <c r="BD34" s="82" t="s">
        <v>71</v>
      </c>
      <c r="BE34" s="83">
        <f t="shared" ref="BE34:BE45" si="30">$C$24-$C$20</f>
        <v>0.61538461538461542</v>
      </c>
      <c r="BF34" s="83">
        <f t="shared" ref="BF34:BF45" si="31">$D$24-$C$20</f>
        <v>-1.3846153846153846</v>
      </c>
      <c r="BG34" s="83">
        <f t="shared" ref="BG34:BG45" si="32">$E$24-$C$20</f>
        <v>-1.3846153846153846</v>
      </c>
      <c r="BH34" s="83">
        <f t="shared" ref="BH34:BH45" si="33">$F$24-$C$20</f>
        <v>0.61538461538461542</v>
      </c>
      <c r="BI34" s="83"/>
      <c r="BJ34" s="83"/>
      <c r="BK34" s="84"/>
      <c r="BL34" s="82" t="s">
        <v>72</v>
      </c>
      <c r="BM34" s="83">
        <f t="shared" ref="BM34:BM45" si="34">$C$25-$C$21</f>
        <v>-1.0769230769230766</v>
      </c>
      <c r="BN34" s="83">
        <f t="shared" ref="BN34:BN45" si="35">$D$25-$C$21</f>
        <v>-1.0769230769230766</v>
      </c>
      <c r="BO34" s="83">
        <f t="shared" ref="BO34:BO45" si="36">$E$25-$C$21</f>
        <v>-3.0769230769230766</v>
      </c>
      <c r="BP34" s="83">
        <f t="shared" ref="BP34:BP45" si="37">$F$25-$C$21</f>
        <v>2.9230769230769234</v>
      </c>
      <c r="BQ34" s="83"/>
      <c r="BR34" s="83"/>
      <c r="BS34" s="84"/>
      <c r="BT34" s="82" t="s">
        <v>73</v>
      </c>
      <c r="BU34" s="83">
        <f t="shared" ref="BU34:BU45" si="38">AG34*(BE34^2+BM34^2)</f>
        <v>0.16991787188887095</v>
      </c>
      <c r="BV34" s="83">
        <f t="shared" ref="BV34:BV45" si="39">AH34*(BF34^2+BN34^2)</f>
        <v>0.15103810834566309</v>
      </c>
      <c r="BW34" s="83">
        <f t="shared" ref="BW34:BW45" si="40">AI34*(BG34^2+BO34^2)</f>
        <v>0.5588410008789535</v>
      </c>
      <c r="BX34" s="83">
        <f t="shared" ref="BX34:BX45" si="41">AJ34*(BH34^2+BP34^2)</f>
        <v>0.98552365695545219</v>
      </c>
      <c r="BY34" s="83"/>
      <c r="BZ34" s="83"/>
      <c r="CA34" s="83">
        <f t="shared" ref="CA34:CA45" si="42">SUM(BU34:BZ34)</f>
        <v>1.8653206380689398</v>
      </c>
      <c r="CB34" s="82" t="s">
        <v>74</v>
      </c>
      <c r="CC34" s="83">
        <f t="shared" ref="CC34:CC45" si="43">AG34*BE34</f>
        <v>6.7967148755548407E-2</v>
      </c>
      <c r="CD34" s="83">
        <f t="shared" ref="CD34:CD45" si="44">AH34*BF34</f>
        <v>-6.7967148755548407E-2</v>
      </c>
      <c r="CE34" s="83">
        <f t="shared" ref="CE34:CE45" si="45">AI34*BG34</f>
        <v>-6.7967148755548407E-2</v>
      </c>
      <c r="CF34" s="83">
        <f t="shared" ref="CF34:CF45" si="46">AJ34*BH34</f>
        <v>6.7967148755548407E-2</v>
      </c>
      <c r="CG34" s="83"/>
      <c r="CH34" s="83"/>
      <c r="CI34" s="84"/>
      <c r="CJ34" s="82" t="s">
        <v>75</v>
      </c>
      <c r="CK34" s="83">
        <f t="shared" ref="CK34:CK45" si="47">AG34*BM34</f>
        <v>-0.11894251032220969</v>
      </c>
      <c r="CL34" s="83">
        <f t="shared" ref="CL34:CL45" si="48">AH34*BN34</f>
        <v>-5.2863337920982086E-2</v>
      </c>
      <c r="CM34" s="83">
        <f t="shared" ref="CM34:CM45" si="49">AI34*BO34</f>
        <v>-0.15103810834566311</v>
      </c>
      <c r="CN34" s="83">
        <f t="shared" ref="CN34:CN45" si="50">AJ34*BP34</f>
        <v>0.32284395658885495</v>
      </c>
      <c r="CO34" s="83"/>
      <c r="CP34" s="83"/>
      <c r="CQ34" s="84"/>
      <c r="CR34" s="82" t="s">
        <v>76</v>
      </c>
      <c r="CS34" s="83">
        <f t="shared" ref="CS34:CS45" si="51">A34*(AG34/AM34)</f>
        <v>173.07692307692307</v>
      </c>
      <c r="CT34" s="83">
        <f t="shared" ref="CT34:CT45" si="52">A34*(AH34/AM34)</f>
        <v>76.92307692307692</v>
      </c>
      <c r="CU34" s="83">
        <f t="shared" ref="CU34:CU45" si="53">A34*(AI34/AM34)</f>
        <v>76.92307692307692</v>
      </c>
      <c r="CV34" s="83">
        <f t="shared" ref="CV34:CV45" si="54">A34*(AJ34/AM34)</f>
        <v>173.07692307692307</v>
      </c>
      <c r="CW34" s="83"/>
      <c r="CX34" s="83"/>
      <c r="CY34" s="83">
        <f t="shared" ref="CY34:CY45" si="55">SUM(CS34:CX34)</f>
        <v>500</v>
      </c>
      <c r="CZ34" s="82" t="s">
        <v>77</v>
      </c>
      <c r="DA34" s="85">
        <f t="shared" ref="DA34:DA45" si="56">B34*(AG34/AM34)</f>
        <v>173.07692307692307</v>
      </c>
      <c r="DB34" s="85">
        <f t="shared" ref="DB34:DB45" si="57">B34*(AH34/AM34)</f>
        <v>76.92307692307692</v>
      </c>
      <c r="DC34" s="85">
        <f t="shared" ref="DC34:DC45" si="58">B34*(AI34/AM34)</f>
        <v>76.92307692307692</v>
      </c>
      <c r="DD34" s="85">
        <f t="shared" ref="DD34:DD45" si="59">B34*(AJ34/AM34)</f>
        <v>173.07692307692307</v>
      </c>
      <c r="DE34" s="85"/>
      <c r="DF34" s="85"/>
      <c r="DG34" s="85">
        <f t="shared" ref="DG34:DG45" si="60">SUM(DA34:DF34)</f>
        <v>500</v>
      </c>
      <c r="DH34" s="82" t="s">
        <v>78</v>
      </c>
      <c r="DI34" s="85">
        <f t="shared" ref="DI34:DI45" si="61">V34*(CK34/CA34)</f>
        <v>60.331672376206761</v>
      </c>
      <c r="DJ34" s="85">
        <f t="shared" ref="DJ34:DJ45" si="62">V34*(CL34/CA34)</f>
        <v>26.814076611647454</v>
      </c>
      <c r="DK34" s="85">
        <f t="shared" ref="DK34:DK45" si="63">V34*(CM34/CA34)</f>
        <v>76.61164746184987</v>
      </c>
      <c r="DL34" s="85">
        <f t="shared" ref="DL34:DL45" si="64">V34*(CN34/CA34)</f>
        <v>-163.75739644970412</v>
      </c>
      <c r="DM34" s="85"/>
      <c r="DN34" s="85"/>
      <c r="DO34" s="85">
        <f t="shared" ref="DO34:DO45" si="65">SUM(DI34:DN34)</f>
        <v>0</v>
      </c>
      <c r="DP34" s="82" t="s">
        <v>79</v>
      </c>
      <c r="DQ34" s="85">
        <f t="shared" ref="DQ34:DQ45" si="66">-V34*(CC34/CA34)</f>
        <v>34.475241357832445</v>
      </c>
      <c r="DR34" s="85">
        <f t="shared" ref="DR34:DR45" si="67">-V34*(CD34/CA34)</f>
        <v>-34.475241357832445</v>
      </c>
      <c r="DS34" s="85">
        <f t="shared" ref="DS34:DS45" si="68">-V34*(CE34/CA34)</f>
        <v>-34.475241357832445</v>
      </c>
      <c r="DT34" s="85">
        <f t="shared" ref="DT34:DT45" si="69">-V34*(CF34/CA34)</f>
        <v>34.475241357832445</v>
      </c>
      <c r="DU34" s="85"/>
      <c r="DV34" s="85"/>
      <c r="DW34" s="85">
        <f t="shared" ref="DW34:DW45" si="70">SUM(DQ34:DV34)</f>
        <v>0</v>
      </c>
    </row>
    <row r="35" spans="1:127" x14ac:dyDescent="0.3">
      <c r="A35" s="74">
        <v>500</v>
      </c>
      <c r="B35" s="75">
        <v>500</v>
      </c>
      <c r="C35" s="76">
        <v>50</v>
      </c>
      <c r="D35" s="77">
        <f t="shared" si="0"/>
        <v>233.40859545312983</v>
      </c>
      <c r="E35" s="77">
        <f t="shared" si="1"/>
        <v>207.55216443475553</v>
      </c>
      <c r="F35" s="77">
        <f t="shared" si="2"/>
        <v>103.73715353472437</v>
      </c>
      <c r="G35" s="77">
        <f t="shared" si="3"/>
        <v>42.447835565244475</v>
      </c>
      <c r="H35" s="77">
        <f t="shared" si="4"/>
        <v>153.53472438492679</v>
      </c>
      <c r="I35" s="77">
        <f t="shared" si="5"/>
        <v>42.447835565244475</v>
      </c>
      <c r="J35" s="77">
        <f t="shared" si="6"/>
        <v>9.3195266272189485</v>
      </c>
      <c r="K35" s="77">
        <f t="shared" si="7"/>
        <v>207.55216443475553</v>
      </c>
      <c r="V35" s="78">
        <f t="shared" si="8"/>
        <v>-946.15384615384608</v>
      </c>
      <c r="W35" s="79">
        <f t="shared" si="9"/>
        <v>500</v>
      </c>
      <c r="X35" s="80" t="str">
        <f t="shared" si="10"/>
        <v>OK</v>
      </c>
      <c r="Y35" s="79">
        <f t="shared" si="11"/>
        <v>500</v>
      </c>
      <c r="Z35" s="80" t="str">
        <f t="shared" si="12"/>
        <v>OK</v>
      </c>
      <c r="AA35" s="81">
        <f t="shared" si="13"/>
        <v>-946.15384615384585</v>
      </c>
      <c r="AB35" s="80" t="str">
        <f t="shared" si="14"/>
        <v>OK</v>
      </c>
      <c r="AF35" s="82" t="s">
        <v>8</v>
      </c>
      <c r="AG35" s="83">
        <f t="shared" si="15"/>
        <v>0.11044661672776616</v>
      </c>
      <c r="AH35" s="83">
        <f t="shared" si="16"/>
        <v>4.9087385212340517E-2</v>
      </c>
      <c r="AI35" s="83">
        <f t="shared" si="17"/>
        <v>4.9087385212340517E-2</v>
      </c>
      <c r="AJ35" s="83">
        <f t="shared" si="18"/>
        <v>0.11044661672776616</v>
      </c>
      <c r="AK35" s="83"/>
      <c r="AL35" s="83"/>
      <c r="AM35" s="83">
        <f t="shared" si="19"/>
        <v>0.31906800388021339</v>
      </c>
      <c r="AN35" s="82" t="s">
        <v>9</v>
      </c>
      <c r="AO35" s="83">
        <f t="shared" si="20"/>
        <v>0.11044661672776616</v>
      </c>
      <c r="AP35" s="83">
        <f t="shared" si="21"/>
        <v>-4.9087385212340517E-2</v>
      </c>
      <c r="AQ35" s="83">
        <f t="shared" si="22"/>
        <v>-4.9087385212340517E-2</v>
      </c>
      <c r="AR35" s="83">
        <f t="shared" si="23"/>
        <v>0.11044661672776616</v>
      </c>
      <c r="AS35" s="83"/>
      <c r="AT35" s="83"/>
      <c r="AU35" s="83">
        <f t="shared" si="24"/>
        <v>0.12271846303085129</v>
      </c>
      <c r="AV35" s="82" t="s">
        <v>10</v>
      </c>
      <c r="AW35" s="83">
        <f t="shared" si="25"/>
        <v>0.11044661672776616</v>
      </c>
      <c r="AX35" s="83">
        <f t="shared" si="26"/>
        <v>4.9087385212340517E-2</v>
      </c>
      <c r="AY35" s="83">
        <f t="shared" si="27"/>
        <v>-4.9087385212340517E-2</v>
      </c>
      <c r="AZ35" s="83">
        <f t="shared" si="28"/>
        <v>0.55223308363883084</v>
      </c>
      <c r="BA35" s="83"/>
      <c r="BB35" s="83"/>
      <c r="BC35" s="83">
        <f t="shared" si="29"/>
        <v>0.66267970036659696</v>
      </c>
      <c r="BD35" s="82" t="s">
        <v>71</v>
      </c>
      <c r="BE35" s="83">
        <f t="shared" si="30"/>
        <v>0.61538461538461542</v>
      </c>
      <c r="BF35" s="83">
        <f t="shared" si="31"/>
        <v>-1.3846153846153846</v>
      </c>
      <c r="BG35" s="83">
        <f t="shared" si="32"/>
        <v>-1.3846153846153846</v>
      </c>
      <c r="BH35" s="83">
        <f t="shared" si="33"/>
        <v>0.61538461538461542</v>
      </c>
      <c r="BI35" s="83"/>
      <c r="BJ35" s="83"/>
      <c r="BK35" s="84"/>
      <c r="BL35" s="82" t="s">
        <v>72</v>
      </c>
      <c r="BM35" s="83">
        <f t="shared" si="34"/>
        <v>-1.0769230769230766</v>
      </c>
      <c r="BN35" s="83">
        <f t="shared" si="35"/>
        <v>-1.0769230769230766</v>
      </c>
      <c r="BO35" s="83">
        <f t="shared" si="36"/>
        <v>-3.0769230769230766</v>
      </c>
      <c r="BP35" s="83">
        <f t="shared" si="37"/>
        <v>2.9230769230769234</v>
      </c>
      <c r="BQ35" s="83"/>
      <c r="BR35" s="83"/>
      <c r="BS35" s="84"/>
      <c r="BT35" s="82" t="s">
        <v>73</v>
      </c>
      <c r="BU35" s="83">
        <f t="shared" si="38"/>
        <v>0.16991787188887095</v>
      </c>
      <c r="BV35" s="83">
        <f t="shared" si="39"/>
        <v>0.15103810834566309</v>
      </c>
      <c r="BW35" s="83">
        <f t="shared" si="40"/>
        <v>0.5588410008789535</v>
      </c>
      <c r="BX35" s="83">
        <f t="shared" si="41"/>
        <v>0.98552365695545219</v>
      </c>
      <c r="BY35" s="83"/>
      <c r="BZ35" s="83"/>
      <c r="CA35" s="83">
        <f t="shared" si="42"/>
        <v>1.8653206380689398</v>
      </c>
      <c r="CB35" s="82" t="s">
        <v>74</v>
      </c>
      <c r="CC35" s="83">
        <f t="shared" si="43"/>
        <v>6.7967148755548407E-2</v>
      </c>
      <c r="CD35" s="83">
        <f t="shared" si="44"/>
        <v>-6.7967148755548407E-2</v>
      </c>
      <c r="CE35" s="83">
        <f t="shared" si="45"/>
        <v>-6.7967148755548407E-2</v>
      </c>
      <c r="CF35" s="83">
        <f t="shared" si="46"/>
        <v>6.7967148755548407E-2</v>
      </c>
      <c r="CG35" s="83"/>
      <c r="CH35" s="83"/>
      <c r="CI35" s="84"/>
      <c r="CJ35" s="82" t="s">
        <v>75</v>
      </c>
      <c r="CK35" s="83">
        <f t="shared" si="47"/>
        <v>-0.11894251032220969</v>
      </c>
      <c r="CL35" s="83">
        <f t="shared" si="48"/>
        <v>-5.2863337920982086E-2</v>
      </c>
      <c r="CM35" s="83">
        <f t="shared" si="49"/>
        <v>-0.15103810834566311</v>
      </c>
      <c r="CN35" s="83">
        <f t="shared" si="50"/>
        <v>0.32284395658885495</v>
      </c>
      <c r="CO35" s="83"/>
      <c r="CP35" s="83"/>
      <c r="CQ35" s="84"/>
      <c r="CR35" s="82" t="s">
        <v>76</v>
      </c>
      <c r="CS35" s="83">
        <f t="shared" si="51"/>
        <v>173.07692307692307</v>
      </c>
      <c r="CT35" s="83">
        <f t="shared" si="52"/>
        <v>76.92307692307692</v>
      </c>
      <c r="CU35" s="83">
        <f t="shared" si="53"/>
        <v>76.92307692307692</v>
      </c>
      <c r="CV35" s="83">
        <f t="shared" si="54"/>
        <v>173.07692307692307</v>
      </c>
      <c r="CW35" s="83"/>
      <c r="CX35" s="83"/>
      <c r="CY35" s="83">
        <f t="shared" si="55"/>
        <v>500</v>
      </c>
      <c r="CZ35" s="82" t="s">
        <v>77</v>
      </c>
      <c r="DA35" s="85">
        <f t="shared" si="56"/>
        <v>173.07692307692307</v>
      </c>
      <c r="DB35" s="85">
        <f t="shared" si="57"/>
        <v>76.92307692307692</v>
      </c>
      <c r="DC35" s="85">
        <f t="shared" si="58"/>
        <v>76.92307692307692</v>
      </c>
      <c r="DD35" s="85">
        <f t="shared" si="59"/>
        <v>173.07692307692307</v>
      </c>
      <c r="DE35" s="85"/>
      <c r="DF35" s="85"/>
      <c r="DG35" s="85">
        <f t="shared" si="60"/>
        <v>500</v>
      </c>
      <c r="DH35" s="82" t="s">
        <v>78</v>
      </c>
      <c r="DI35" s="85">
        <f t="shared" si="61"/>
        <v>60.331672376206761</v>
      </c>
      <c r="DJ35" s="85">
        <f t="shared" si="62"/>
        <v>26.814076611647454</v>
      </c>
      <c r="DK35" s="85">
        <f t="shared" si="63"/>
        <v>76.61164746184987</v>
      </c>
      <c r="DL35" s="85">
        <f t="shared" si="64"/>
        <v>-163.75739644970412</v>
      </c>
      <c r="DM35" s="85"/>
      <c r="DN35" s="85"/>
      <c r="DO35" s="85">
        <f t="shared" si="65"/>
        <v>0</v>
      </c>
      <c r="DP35" s="82" t="s">
        <v>79</v>
      </c>
      <c r="DQ35" s="85">
        <f t="shared" si="66"/>
        <v>34.475241357832445</v>
      </c>
      <c r="DR35" s="85">
        <f t="shared" si="67"/>
        <v>-34.475241357832445</v>
      </c>
      <c r="DS35" s="85">
        <f t="shared" si="68"/>
        <v>-34.475241357832445</v>
      </c>
      <c r="DT35" s="85">
        <f t="shared" si="69"/>
        <v>34.475241357832445</v>
      </c>
      <c r="DU35" s="85"/>
      <c r="DV35" s="85"/>
      <c r="DW35" s="85">
        <f t="shared" si="70"/>
        <v>0</v>
      </c>
    </row>
    <row r="36" spans="1:127" x14ac:dyDescent="0.3">
      <c r="A36" s="74">
        <v>20</v>
      </c>
      <c r="B36" s="75">
        <v>500</v>
      </c>
      <c r="C36" s="76">
        <v>50</v>
      </c>
      <c r="D36" s="77">
        <f t="shared" si="0"/>
        <v>3.685767673621926</v>
      </c>
      <c r="E36" s="77">
        <f t="shared" si="1"/>
        <v>171.2270320772345</v>
      </c>
      <c r="F36" s="77">
        <f t="shared" si="2"/>
        <v>1.6381189660541888</v>
      </c>
      <c r="G36" s="77">
        <f t="shared" si="3"/>
        <v>78.772967922765488</v>
      </c>
      <c r="H36" s="77">
        <f t="shared" si="4"/>
        <v>-1.0339458112737461</v>
      </c>
      <c r="I36" s="77">
        <f t="shared" si="5"/>
        <v>78.772967922765488</v>
      </c>
      <c r="J36" s="77">
        <f t="shared" si="6"/>
        <v>15.710059171597633</v>
      </c>
      <c r="K36" s="77">
        <f t="shared" si="7"/>
        <v>171.2270320772345</v>
      </c>
      <c r="V36" s="78">
        <f t="shared" si="8"/>
        <v>50.769230769230766</v>
      </c>
      <c r="W36" s="79">
        <f t="shared" si="9"/>
        <v>20</v>
      </c>
      <c r="X36" s="80" t="str">
        <f t="shared" si="10"/>
        <v>OK</v>
      </c>
      <c r="Y36" s="79">
        <f t="shared" si="11"/>
        <v>500</v>
      </c>
      <c r="Z36" s="80" t="str">
        <f t="shared" si="12"/>
        <v>OK</v>
      </c>
      <c r="AA36" s="81">
        <f t="shared" si="13"/>
        <v>50.769230769230759</v>
      </c>
      <c r="AB36" s="80" t="str">
        <f t="shared" si="14"/>
        <v>OK</v>
      </c>
      <c r="AF36" s="82" t="s">
        <v>8</v>
      </c>
      <c r="AG36" s="83">
        <f t="shared" si="15"/>
        <v>0.11044661672776616</v>
      </c>
      <c r="AH36" s="83">
        <f t="shared" si="16"/>
        <v>4.9087385212340517E-2</v>
      </c>
      <c r="AI36" s="83">
        <f t="shared" si="17"/>
        <v>4.9087385212340517E-2</v>
      </c>
      <c r="AJ36" s="83">
        <f t="shared" si="18"/>
        <v>0.11044661672776616</v>
      </c>
      <c r="AK36" s="83"/>
      <c r="AL36" s="83"/>
      <c r="AM36" s="83">
        <f t="shared" si="19"/>
        <v>0.31906800388021339</v>
      </c>
      <c r="AN36" s="82" t="s">
        <v>9</v>
      </c>
      <c r="AO36" s="83">
        <f t="shared" si="20"/>
        <v>0.11044661672776616</v>
      </c>
      <c r="AP36" s="83">
        <f t="shared" si="21"/>
        <v>-4.9087385212340517E-2</v>
      </c>
      <c r="AQ36" s="83">
        <f t="shared" si="22"/>
        <v>-4.9087385212340517E-2</v>
      </c>
      <c r="AR36" s="83">
        <f t="shared" si="23"/>
        <v>0.11044661672776616</v>
      </c>
      <c r="AS36" s="83"/>
      <c r="AT36" s="83"/>
      <c r="AU36" s="83">
        <f t="shared" si="24"/>
        <v>0.12271846303085129</v>
      </c>
      <c r="AV36" s="82" t="s">
        <v>10</v>
      </c>
      <c r="AW36" s="83">
        <f t="shared" si="25"/>
        <v>0.11044661672776616</v>
      </c>
      <c r="AX36" s="83">
        <f t="shared" si="26"/>
        <v>4.9087385212340517E-2</v>
      </c>
      <c r="AY36" s="83">
        <f t="shared" si="27"/>
        <v>-4.9087385212340517E-2</v>
      </c>
      <c r="AZ36" s="83">
        <f t="shared" si="28"/>
        <v>0.55223308363883084</v>
      </c>
      <c r="BA36" s="83"/>
      <c r="BB36" s="83"/>
      <c r="BC36" s="83">
        <f t="shared" si="29"/>
        <v>0.66267970036659696</v>
      </c>
      <c r="BD36" s="82" t="s">
        <v>71</v>
      </c>
      <c r="BE36" s="83">
        <f t="shared" si="30"/>
        <v>0.61538461538461542</v>
      </c>
      <c r="BF36" s="83">
        <f t="shared" si="31"/>
        <v>-1.3846153846153846</v>
      </c>
      <c r="BG36" s="83">
        <f t="shared" si="32"/>
        <v>-1.3846153846153846</v>
      </c>
      <c r="BH36" s="83">
        <f t="shared" si="33"/>
        <v>0.61538461538461542</v>
      </c>
      <c r="BI36" s="83"/>
      <c r="BJ36" s="83"/>
      <c r="BK36" s="84"/>
      <c r="BL36" s="82" t="s">
        <v>72</v>
      </c>
      <c r="BM36" s="83">
        <f t="shared" si="34"/>
        <v>-1.0769230769230766</v>
      </c>
      <c r="BN36" s="83">
        <f t="shared" si="35"/>
        <v>-1.0769230769230766</v>
      </c>
      <c r="BO36" s="83">
        <f t="shared" si="36"/>
        <v>-3.0769230769230766</v>
      </c>
      <c r="BP36" s="83">
        <f t="shared" si="37"/>
        <v>2.9230769230769234</v>
      </c>
      <c r="BQ36" s="83"/>
      <c r="BR36" s="83"/>
      <c r="BS36" s="84"/>
      <c r="BT36" s="82" t="s">
        <v>73</v>
      </c>
      <c r="BU36" s="83">
        <f t="shared" si="38"/>
        <v>0.16991787188887095</v>
      </c>
      <c r="BV36" s="83">
        <f t="shared" si="39"/>
        <v>0.15103810834566309</v>
      </c>
      <c r="BW36" s="83">
        <f t="shared" si="40"/>
        <v>0.5588410008789535</v>
      </c>
      <c r="BX36" s="83">
        <f t="shared" si="41"/>
        <v>0.98552365695545219</v>
      </c>
      <c r="BY36" s="83"/>
      <c r="BZ36" s="83"/>
      <c r="CA36" s="83">
        <f t="shared" si="42"/>
        <v>1.8653206380689398</v>
      </c>
      <c r="CB36" s="82" t="s">
        <v>74</v>
      </c>
      <c r="CC36" s="83">
        <f t="shared" si="43"/>
        <v>6.7967148755548407E-2</v>
      </c>
      <c r="CD36" s="83">
        <f t="shared" si="44"/>
        <v>-6.7967148755548407E-2</v>
      </c>
      <c r="CE36" s="83">
        <f t="shared" si="45"/>
        <v>-6.7967148755548407E-2</v>
      </c>
      <c r="CF36" s="83">
        <f t="shared" si="46"/>
        <v>6.7967148755548407E-2</v>
      </c>
      <c r="CG36" s="83"/>
      <c r="CH36" s="83"/>
      <c r="CI36" s="84"/>
      <c r="CJ36" s="82" t="s">
        <v>75</v>
      </c>
      <c r="CK36" s="83">
        <f t="shared" si="47"/>
        <v>-0.11894251032220969</v>
      </c>
      <c r="CL36" s="83">
        <f t="shared" si="48"/>
        <v>-5.2863337920982086E-2</v>
      </c>
      <c r="CM36" s="83">
        <f t="shared" si="49"/>
        <v>-0.15103810834566311</v>
      </c>
      <c r="CN36" s="83">
        <f t="shared" si="50"/>
        <v>0.32284395658885495</v>
      </c>
      <c r="CO36" s="83"/>
      <c r="CP36" s="83"/>
      <c r="CQ36" s="84"/>
      <c r="CR36" s="82" t="s">
        <v>76</v>
      </c>
      <c r="CS36" s="83">
        <f t="shared" si="51"/>
        <v>6.9230769230769234</v>
      </c>
      <c r="CT36" s="83">
        <f t="shared" si="52"/>
        <v>3.0769230769230766</v>
      </c>
      <c r="CU36" s="83">
        <f t="shared" si="53"/>
        <v>3.0769230769230766</v>
      </c>
      <c r="CV36" s="83">
        <f t="shared" si="54"/>
        <v>6.9230769230769234</v>
      </c>
      <c r="CW36" s="83"/>
      <c r="CX36" s="83"/>
      <c r="CY36" s="83">
        <f t="shared" si="55"/>
        <v>20</v>
      </c>
      <c r="CZ36" s="82" t="s">
        <v>77</v>
      </c>
      <c r="DA36" s="85">
        <f t="shared" si="56"/>
        <v>173.07692307692307</v>
      </c>
      <c r="DB36" s="85">
        <f t="shared" si="57"/>
        <v>76.92307692307692</v>
      </c>
      <c r="DC36" s="85">
        <f t="shared" si="58"/>
        <v>76.92307692307692</v>
      </c>
      <c r="DD36" s="85">
        <f t="shared" si="59"/>
        <v>173.07692307692307</v>
      </c>
      <c r="DE36" s="85"/>
      <c r="DF36" s="85"/>
      <c r="DG36" s="85">
        <f t="shared" si="60"/>
        <v>500</v>
      </c>
      <c r="DH36" s="82" t="s">
        <v>78</v>
      </c>
      <c r="DI36" s="85">
        <f t="shared" si="61"/>
        <v>-3.2373092494549973</v>
      </c>
      <c r="DJ36" s="85">
        <f t="shared" si="62"/>
        <v>-1.4388041108688878</v>
      </c>
      <c r="DK36" s="85">
        <f t="shared" si="63"/>
        <v>-4.1108688881968227</v>
      </c>
      <c r="DL36" s="85">
        <f t="shared" si="64"/>
        <v>8.7869822485207099</v>
      </c>
      <c r="DM36" s="85"/>
      <c r="DN36" s="85"/>
      <c r="DO36" s="85">
        <f t="shared" si="65"/>
        <v>0</v>
      </c>
      <c r="DP36" s="82" t="s">
        <v>79</v>
      </c>
      <c r="DQ36" s="85">
        <f t="shared" si="66"/>
        <v>-1.8498909996885702</v>
      </c>
      <c r="DR36" s="85">
        <f t="shared" si="67"/>
        <v>1.8498909996885702</v>
      </c>
      <c r="DS36" s="85">
        <f t="shared" si="68"/>
        <v>1.8498909996885702</v>
      </c>
      <c r="DT36" s="85">
        <f t="shared" si="69"/>
        <v>-1.8498909996885702</v>
      </c>
      <c r="DU36" s="85"/>
      <c r="DV36" s="85"/>
      <c r="DW36" s="85">
        <f t="shared" si="70"/>
        <v>0</v>
      </c>
    </row>
    <row r="37" spans="1:127" x14ac:dyDescent="0.3">
      <c r="A37" s="74">
        <v>500</v>
      </c>
      <c r="B37" s="75">
        <v>500</v>
      </c>
      <c r="C37" s="76">
        <v>50</v>
      </c>
      <c r="D37" s="77">
        <f t="shared" si="0"/>
        <v>233.40859545312983</v>
      </c>
      <c r="E37" s="77">
        <f t="shared" si="1"/>
        <v>207.55216443475553</v>
      </c>
      <c r="F37" s="77">
        <f t="shared" si="2"/>
        <v>103.73715353472437</v>
      </c>
      <c r="G37" s="77">
        <f t="shared" si="3"/>
        <v>42.447835565244475</v>
      </c>
      <c r="H37" s="77">
        <f t="shared" si="4"/>
        <v>153.53472438492679</v>
      </c>
      <c r="I37" s="77">
        <f t="shared" si="5"/>
        <v>42.447835565244475</v>
      </c>
      <c r="J37" s="77">
        <f t="shared" si="6"/>
        <v>9.3195266272189485</v>
      </c>
      <c r="K37" s="77">
        <f t="shared" si="7"/>
        <v>207.55216443475553</v>
      </c>
      <c r="V37" s="78">
        <f t="shared" si="8"/>
        <v>-946.15384615384608</v>
      </c>
      <c r="W37" s="79">
        <f t="shared" si="9"/>
        <v>500</v>
      </c>
      <c r="X37" s="80" t="str">
        <f t="shared" si="10"/>
        <v>OK</v>
      </c>
      <c r="Y37" s="79">
        <f t="shared" si="11"/>
        <v>500</v>
      </c>
      <c r="Z37" s="80" t="str">
        <f t="shared" si="12"/>
        <v>OK</v>
      </c>
      <c r="AA37" s="81">
        <f t="shared" si="13"/>
        <v>-946.15384615384585</v>
      </c>
      <c r="AB37" s="80" t="str">
        <f t="shared" si="14"/>
        <v>OK</v>
      </c>
      <c r="AF37" s="82" t="s">
        <v>8</v>
      </c>
      <c r="AG37" s="83">
        <f t="shared" si="15"/>
        <v>0.11044661672776616</v>
      </c>
      <c r="AH37" s="83">
        <f t="shared" si="16"/>
        <v>4.9087385212340517E-2</v>
      </c>
      <c r="AI37" s="83">
        <f t="shared" si="17"/>
        <v>4.9087385212340517E-2</v>
      </c>
      <c r="AJ37" s="83">
        <f t="shared" si="18"/>
        <v>0.11044661672776616</v>
      </c>
      <c r="AK37" s="83"/>
      <c r="AL37" s="83"/>
      <c r="AM37" s="83">
        <f t="shared" si="19"/>
        <v>0.31906800388021339</v>
      </c>
      <c r="AN37" s="82" t="s">
        <v>9</v>
      </c>
      <c r="AO37" s="83">
        <f t="shared" si="20"/>
        <v>0.11044661672776616</v>
      </c>
      <c r="AP37" s="83">
        <f t="shared" si="21"/>
        <v>-4.9087385212340517E-2</v>
      </c>
      <c r="AQ37" s="83">
        <f t="shared" si="22"/>
        <v>-4.9087385212340517E-2</v>
      </c>
      <c r="AR37" s="83">
        <f t="shared" si="23"/>
        <v>0.11044661672776616</v>
      </c>
      <c r="AS37" s="83"/>
      <c r="AT37" s="83"/>
      <c r="AU37" s="83">
        <f t="shared" si="24"/>
        <v>0.12271846303085129</v>
      </c>
      <c r="AV37" s="82" t="s">
        <v>10</v>
      </c>
      <c r="AW37" s="83">
        <f t="shared" si="25"/>
        <v>0.11044661672776616</v>
      </c>
      <c r="AX37" s="83">
        <f t="shared" si="26"/>
        <v>4.9087385212340517E-2</v>
      </c>
      <c r="AY37" s="83">
        <f t="shared" si="27"/>
        <v>-4.9087385212340517E-2</v>
      </c>
      <c r="AZ37" s="83">
        <f t="shared" si="28"/>
        <v>0.55223308363883084</v>
      </c>
      <c r="BA37" s="83"/>
      <c r="BB37" s="83"/>
      <c r="BC37" s="83">
        <f t="shared" si="29"/>
        <v>0.66267970036659696</v>
      </c>
      <c r="BD37" s="82" t="s">
        <v>71</v>
      </c>
      <c r="BE37" s="83">
        <f t="shared" si="30"/>
        <v>0.61538461538461542</v>
      </c>
      <c r="BF37" s="83">
        <f t="shared" si="31"/>
        <v>-1.3846153846153846</v>
      </c>
      <c r="BG37" s="83">
        <f t="shared" si="32"/>
        <v>-1.3846153846153846</v>
      </c>
      <c r="BH37" s="83">
        <f t="shared" si="33"/>
        <v>0.61538461538461542</v>
      </c>
      <c r="BI37" s="83"/>
      <c r="BJ37" s="83"/>
      <c r="BK37" s="84"/>
      <c r="BL37" s="82" t="s">
        <v>72</v>
      </c>
      <c r="BM37" s="83">
        <f t="shared" si="34"/>
        <v>-1.0769230769230766</v>
      </c>
      <c r="BN37" s="83">
        <f t="shared" si="35"/>
        <v>-1.0769230769230766</v>
      </c>
      <c r="BO37" s="83">
        <f t="shared" si="36"/>
        <v>-3.0769230769230766</v>
      </c>
      <c r="BP37" s="83">
        <f t="shared" si="37"/>
        <v>2.9230769230769234</v>
      </c>
      <c r="BQ37" s="83"/>
      <c r="BR37" s="83"/>
      <c r="BS37" s="84"/>
      <c r="BT37" s="82" t="s">
        <v>73</v>
      </c>
      <c r="BU37" s="83">
        <f t="shared" si="38"/>
        <v>0.16991787188887095</v>
      </c>
      <c r="BV37" s="83">
        <f t="shared" si="39"/>
        <v>0.15103810834566309</v>
      </c>
      <c r="BW37" s="83">
        <f t="shared" si="40"/>
        <v>0.5588410008789535</v>
      </c>
      <c r="BX37" s="83">
        <f t="shared" si="41"/>
        <v>0.98552365695545219</v>
      </c>
      <c r="BY37" s="83"/>
      <c r="BZ37" s="83"/>
      <c r="CA37" s="83">
        <f t="shared" si="42"/>
        <v>1.8653206380689398</v>
      </c>
      <c r="CB37" s="82" t="s">
        <v>74</v>
      </c>
      <c r="CC37" s="83">
        <f t="shared" si="43"/>
        <v>6.7967148755548407E-2</v>
      </c>
      <c r="CD37" s="83">
        <f t="shared" si="44"/>
        <v>-6.7967148755548407E-2</v>
      </c>
      <c r="CE37" s="83">
        <f t="shared" si="45"/>
        <v>-6.7967148755548407E-2</v>
      </c>
      <c r="CF37" s="83">
        <f t="shared" si="46"/>
        <v>6.7967148755548407E-2</v>
      </c>
      <c r="CG37" s="83"/>
      <c r="CH37" s="83"/>
      <c r="CI37" s="84"/>
      <c r="CJ37" s="82" t="s">
        <v>75</v>
      </c>
      <c r="CK37" s="83">
        <f t="shared" si="47"/>
        <v>-0.11894251032220969</v>
      </c>
      <c r="CL37" s="83">
        <f t="shared" si="48"/>
        <v>-5.2863337920982086E-2</v>
      </c>
      <c r="CM37" s="83">
        <f t="shared" si="49"/>
        <v>-0.15103810834566311</v>
      </c>
      <c r="CN37" s="83">
        <f t="shared" si="50"/>
        <v>0.32284395658885495</v>
      </c>
      <c r="CO37" s="83"/>
      <c r="CP37" s="83"/>
      <c r="CQ37" s="84"/>
      <c r="CR37" s="82" t="s">
        <v>76</v>
      </c>
      <c r="CS37" s="83">
        <f t="shared" si="51"/>
        <v>173.07692307692307</v>
      </c>
      <c r="CT37" s="83">
        <f t="shared" si="52"/>
        <v>76.92307692307692</v>
      </c>
      <c r="CU37" s="83">
        <f t="shared" si="53"/>
        <v>76.92307692307692</v>
      </c>
      <c r="CV37" s="83">
        <f t="shared" si="54"/>
        <v>173.07692307692307</v>
      </c>
      <c r="CW37" s="83"/>
      <c r="CX37" s="83"/>
      <c r="CY37" s="83">
        <f t="shared" si="55"/>
        <v>500</v>
      </c>
      <c r="CZ37" s="82" t="s">
        <v>77</v>
      </c>
      <c r="DA37" s="85">
        <f t="shared" si="56"/>
        <v>173.07692307692307</v>
      </c>
      <c r="DB37" s="85">
        <f t="shared" si="57"/>
        <v>76.92307692307692</v>
      </c>
      <c r="DC37" s="85">
        <f t="shared" si="58"/>
        <v>76.92307692307692</v>
      </c>
      <c r="DD37" s="85">
        <f t="shared" si="59"/>
        <v>173.07692307692307</v>
      </c>
      <c r="DE37" s="85"/>
      <c r="DF37" s="85"/>
      <c r="DG37" s="85">
        <f t="shared" si="60"/>
        <v>500</v>
      </c>
      <c r="DH37" s="82" t="s">
        <v>78</v>
      </c>
      <c r="DI37" s="85">
        <f t="shared" si="61"/>
        <v>60.331672376206761</v>
      </c>
      <c r="DJ37" s="85">
        <f t="shared" si="62"/>
        <v>26.814076611647454</v>
      </c>
      <c r="DK37" s="85">
        <f t="shared" si="63"/>
        <v>76.61164746184987</v>
      </c>
      <c r="DL37" s="85">
        <f t="shared" si="64"/>
        <v>-163.75739644970412</v>
      </c>
      <c r="DM37" s="85"/>
      <c r="DN37" s="85"/>
      <c r="DO37" s="85">
        <f t="shared" si="65"/>
        <v>0</v>
      </c>
      <c r="DP37" s="82" t="s">
        <v>79</v>
      </c>
      <c r="DQ37" s="85">
        <f t="shared" si="66"/>
        <v>34.475241357832445</v>
      </c>
      <c r="DR37" s="85">
        <f t="shared" si="67"/>
        <v>-34.475241357832445</v>
      </c>
      <c r="DS37" s="85">
        <f t="shared" si="68"/>
        <v>-34.475241357832445</v>
      </c>
      <c r="DT37" s="85">
        <f t="shared" si="69"/>
        <v>34.475241357832445</v>
      </c>
      <c r="DU37" s="85"/>
      <c r="DV37" s="85"/>
      <c r="DW37" s="85">
        <f t="shared" si="70"/>
        <v>0</v>
      </c>
    </row>
    <row r="38" spans="1:127" x14ac:dyDescent="0.3">
      <c r="A38" s="74">
        <v>500</v>
      </c>
      <c r="B38" s="75">
        <v>500</v>
      </c>
      <c r="C38" s="76">
        <v>50</v>
      </c>
      <c r="D38" s="77">
        <f t="shared" si="0"/>
        <v>233.40859545312983</v>
      </c>
      <c r="E38" s="77">
        <f t="shared" si="1"/>
        <v>207.55216443475553</v>
      </c>
      <c r="F38" s="77">
        <f t="shared" si="2"/>
        <v>103.73715353472437</v>
      </c>
      <c r="G38" s="77">
        <f t="shared" si="3"/>
        <v>42.447835565244475</v>
      </c>
      <c r="H38" s="77">
        <f t="shared" si="4"/>
        <v>153.53472438492679</v>
      </c>
      <c r="I38" s="77">
        <f t="shared" si="5"/>
        <v>42.447835565244475</v>
      </c>
      <c r="J38" s="77">
        <f t="shared" si="6"/>
        <v>9.3195266272189485</v>
      </c>
      <c r="K38" s="77">
        <f t="shared" si="7"/>
        <v>207.55216443475553</v>
      </c>
      <c r="V38" s="78">
        <f t="shared" si="8"/>
        <v>-946.15384615384608</v>
      </c>
      <c r="W38" s="79">
        <f t="shared" si="9"/>
        <v>500</v>
      </c>
      <c r="X38" s="80" t="str">
        <f t="shared" si="10"/>
        <v>OK</v>
      </c>
      <c r="Y38" s="79">
        <f t="shared" si="11"/>
        <v>500</v>
      </c>
      <c r="Z38" s="80" t="str">
        <f t="shared" si="12"/>
        <v>OK</v>
      </c>
      <c r="AA38" s="81">
        <f t="shared" si="13"/>
        <v>-946.15384615384585</v>
      </c>
      <c r="AB38" s="80" t="str">
        <f t="shared" si="14"/>
        <v>OK</v>
      </c>
      <c r="AF38" s="82" t="s">
        <v>8</v>
      </c>
      <c r="AG38" s="83">
        <f t="shared" si="15"/>
        <v>0.11044661672776616</v>
      </c>
      <c r="AH38" s="83">
        <f t="shared" si="16"/>
        <v>4.9087385212340517E-2</v>
      </c>
      <c r="AI38" s="83">
        <f t="shared" si="17"/>
        <v>4.9087385212340517E-2</v>
      </c>
      <c r="AJ38" s="83">
        <f t="shared" si="18"/>
        <v>0.11044661672776616</v>
      </c>
      <c r="AK38" s="83"/>
      <c r="AL38" s="83"/>
      <c r="AM38" s="83">
        <f t="shared" si="19"/>
        <v>0.31906800388021339</v>
      </c>
      <c r="AN38" s="82" t="s">
        <v>9</v>
      </c>
      <c r="AO38" s="83">
        <f t="shared" si="20"/>
        <v>0.11044661672776616</v>
      </c>
      <c r="AP38" s="83">
        <f t="shared" si="21"/>
        <v>-4.9087385212340517E-2</v>
      </c>
      <c r="AQ38" s="83">
        <f t="shared" si="22"/>
        <v>-4.9087385212340517E-2</v>
      </c>
      <c r="AR38" s="83">
        <f t="shared" si="23"/>
        <v>0.11044661672776616</v>
      </c>
      <c r="AS38" s="83"/>
      <c r="AT38" s="83"/>
      <c r="AU38" s="83">
        <f t="shared" si="24"/>
        <v>0.12271846303085129</v>
      </c>
      <c r="AV38" s="82" t="s">
        <v>10</v>
      </c>
      <c r="AW38" s="83">
        <f t="shared" si="25"/>
        <v>0.11044661672776616</v>
      </c>
      <c r="AX38" s="83">
        <f t="shared" si="26"/>
        <v>4.9087385212340517E-2</v>
      </c>
      <c r="AY38" s="83">
        <f t="shared" si="27"/>
        <v>-4.9087385212340517E-2</v>
      </c>
      <c r="AZ38" s="83">
        <f t="shared" si="28"/>
        <v>0.55223308363883084</v>
      </c>
      <c r="BA38" s="83"/>
      <c r="BB38" s="83"/>
      <c r="BC38" s="83">
        <f t="shared" si="29"/>
        <v>0.66267970036659696</v>
      </c>
      <c r="BD38" s="82" t="s">
        <v>71</v>
      </c>
      <c r="BE38" s="83">
        <f t="shared" si="30"/>
        <v>0.61538461538461542</v>
      </c>
      <c r="BF38" s="83">
        <f t="shared" si="31"/>
        <v>-1.3846153846153846</v>
      </c>
      <c r="BG38" s="83">
        <f t="shared" si="32"/>
        <v>-1.3846153846153846</v>
      </c>
      <c r="BH38" s="83">
        <f t="shared" si="33"/>
        <v>0.61538461538461542</v>
      </c>
      <c r="BI38" s="83"/>
      <c r="BJ38" s="83"/>
      <c r="BK38" s="84"/>
      <c r="BL38" s="82" t="s">
        <v>72</v>
      </c>
      <c r="BM38" s="83">
        <f t="shared" si="34"/>
        <v>-1.0769230769230766</v>
      </c>
      <c r="BN38" s="83">
        <f t="shared" si="35"/>
        <v>-1.0769230769230766</v>
      </c>
      <c r="BO38" s="83">
        <f t="shared" si="36"/>
        <v>-3.0769230769230766</v>
      </c>
      <c r="BP38" s="83">
        <f t="shared" si="37"/>
        <v>2.9230769230769234</v>
      </c>
      <c r="BQ38" s="83"/>
      <c r="BR38" s="83"/>
      <c r="BS38" s="84"/>
      <c r="BT38" s="82" t="s">
        <v>73</v>
      </c>
      <c r="BU38" s="83">
        <f t="shared" si="38"/>
        <v>0.16991787188887095</v>
      </c>
      <c r="BV38" s="83">
        <f t="shared" si="39"/>
        <v>0.15103810834566309</v>
      </c>
      <c r="BW38" s="83">
        <f t="shared" si="40"/>
        <v>0.5588410008789535</v>
      </c>
      <c r="BX38" s="83">
        <f t="shared" si="41"/>
        <v>0.98552365695545219</v>
      </c>
      <c r="BY38" s="83"/>
      <c r="BZ38" s="83"/>
      <c r="CA38" s="83">
        <f t="shared" si="42"/>
        <v>1.8653206380689398</v>
      </c>
      <c r="CB38" s="82" t="s">
        <v>74</v>
      </c>
      <c r="CC38" s="83">
        <f t="shared" si="43"/>
        <v>6.7967148755548407E-2</v>
      </c>
      <c r="CD38" s="83">
        <f t="shared" si="44"/>
        <v>-6.7967148755548407E-2</v>
      </c>
      <c r="CE38" s="83">
        <f t="shared" si="45"/>
        <v>-6.7967148755548407E-2</v>
      </c>
      <c r="CF38" s="83">
        <f t="shared" si="46"/>
        <v>6.7967148755548407E-2</v>
      </c>
      <c r="CG38" s="83"/>
      <c r="CH38" s="83"/>
      <c r="CI38" s="84"/>
      <c r="CJ38" s="82" t="s">
        <v>75</v>
      </c>
      <c r="CK38" s="83">
        <f t="shared" si="47"/>
        <v>-0.11894251032220969</v>
      </c>
      <c r="CL38" s="83">
        <f t="shared" si="48"/>
        <v>-5.2863337920982086E-2</v>
      </c>
      <c r="CM38" s="83">
        <f t="shared" si="49"/>
        <v>-0.15103810834566311</v>
      </c>
      <c r="CN38" s="83">
        <f t="shared" si="50"/>
        <v>0.32284395658885495</v>
      </c>
      <c r="CO38" s="83"/>
      <c r="CP38" s="83"/>
      <c r="CQ38" s="84"/>
      <c r="CR38" s="82" t="s">
        <v>76</v>
      </c>
      <c r="CS38" s="83">
        <f t="shared" si="51"/>
        <v>173.07692307692307</v>
      </c>
      <c r="CT38" s="83">
        <f t="shared" si="52"/>
        <v>76.92307692307692</v>
      </c>
      <c r="CU38" s="83">
        <f t="shared" si="53"/>
        <v>76.92307692307692</v>
      </c>
      <c r="CV38" s="83">
        <f t="shared" si="54"/>
        <v>173.07692307692307</v>
      </c>
      <c r="CW38" s="83"/>
      <c r="CX38" s="83"/>
      <c r="CY38" s="83">
        <f t="shared" si="55"/>
        <v>500</v>
      </c>
      <c r="CZ38" s="82" t="s">
        <v>77</v>
      </c>
      <c r="DA38" s="85">
        <f t="shared" si="56"/>
        <v>173.07692307692307</v>
      </c>
      <c r="DB38" s="85">
        <f t="shared" si="57"/>
        <v>76.92307692307692</v>
      </c>
      <c r="DC38" s="85">
        <f t="shared" si="58"/>
        <v>76.92307692307692</v>
      </c>
      <c r="DD38" s="85">
        <f t="shared" si="59"/>
        <v>173.07692307692307</v>
      </c>
      <c r="DE38" s="85"/>
      <c r="DF38" s="85"/>
      <c r="DG38" s="85">
        <f t="shared" si="60"/>
        <v>500</v>
      </c>
      <c r="DH38" s="82" t="s">
        <v>78</v>
      </c>
      <c r="DI38" s="85">
        <f t="shared" si="61"/>
        <v>60.331672376206761</v>
      </c>
      <c r="DJ38" s="85">
        <f t="shared" si="62"/>
        <v>26.814076611647454</v>
      </c>
      <c r="DK38" s="85">
        <f t="shared" si="63"/>
        <v>76.61164746184987</v>
      </c>
      <c r="DL38" s="85">
        <f t="shared" si="64"/>
        <v>-163.75739644970412</v>
      </c>
      <c r="DM38" s="85"/>
      <c r="DN38" s="85"/>
      <c r="DO38" s="85">
        <f t="shared" si="65"/>
        <v>0</v>
      </c>
      <c r="DP38" s="82" t="s">
        <v>79</v>
      </c>
      <c r="DQ38" s="85">
        <f t="shared" si="66"/>
        <v>34.475241357832445</v>
      </c>
      <c r="DR38" s="85">
        <f t="shared" si="67"/>
        <v>-34.475241357832445</v>
      </c>
      <c r="DS38" s="85">
        <f t="shared" si="68"/>
        <v>-34.475241357832445</v>
      </c>
      <c r="DT38" s="85">
        <f t="shared" si="69"/>
        <v>34.475241357832445</v>
      </c>
      <c r="DU38" s="85"/>
      <c r="DV38" s="85"/>
      <c r="DW38" s="85">
        <f t="shared" si="70"/>
        <v>0</v>
      </c>
    </row>
    <row r="39" spans="1:127" x14ac:dyDescent="0.3">
      <c r="A39" s="74">
        <v>500</v>
      </c>
      <c r="B39" s="75">
        <v>500</v>
      </c>
      <c r="C39" s="76">
        <v>50</v>
      </c>
      <c r="D39" s="77">
        <f t="shared" si="0"/>
        <v>233.40859545312983</v>
      </c>
      <c r="E39" s="77">
        <f t="shared" si="1"/>
        <v>207.55216443475553</v>
      </c>
      <c r="F39" s="77">
        <f t="shared" si="2"/>
        <v>103.73715353472437</v>
      </c>
      <c r="G39" s="77">
        <f t="shared" si="3"/>
        <v>42.447835565244475</v>
      </c>
      <c r="H39" s="77">
        <f t="shared" si="4"/>
        <v>153.53472438492679</v>
      </c>
      <c r="I39" s="77">
        <f t="shared" si="5"/>
        <v>42.447835565244475</v>
      </c>
      <c r="J39" s="77">
        <f t="shared" si="6"/>
        <v>9.3195266272189485</v>
      </c>
      <c r="K39" s="77">
        <f t="shared" si="7"/>
        <v>207.55216443475553</v>
      </c>
      <c r="V39" s="78">
        <f t="shared" si="8"/>
        <v>-946.15384615384608</v>
      </c>
      <c r="W39" s="79">
        <f t="shared" si="9"/>
        <v>500</v>
      </c>
      <c r="X39" s="80" t="str">
        <f t="shared" si="10"/>
        <v>OK</v>
      </c>
      <c r="Y39" s="79">
        <f t="shared" si="11"/>
        <v>500</v>
      </c>
      <c r="Z39" s="80" t="str">
        <f t="shared" si="12"/>
        <v>OK</v>
      </c>
      <c r="AA39" s="81">
        <f t="shared" si="13"/>
        <v>-946.15384615384585</v>
      </c>
      <c r="AB39" s="80" t="str">
        <f t="shared" si="14"/>
        <v>OK</v>
      </c>
      <c r="AF39" s="82" t="s">
        <v>8</v>
      </c>
      <c r="AG39" s="83">
        <f t="shared" si="15"/>
        <v>0.11044661672776616</v>
      </c>
      <c r="AH39" s="83">
        <f t="shared" si="16"/>
        <v>4.9087385212340517E-2</v>
      </c>
      <c r="AI39" s="83">
        <f t="shared" si="17"/>
        <v>4.9087385212340517E-2</v>
      </c>
      <c r="AJ39" s="83">
        <f t="shared" si="18"/>
        <v>0.11044661672776616</v>
      </c>
      <c r="AK39" s="83"/>
      <c r="AL39" s="83"/>
      <c r="AM39" s="83">
        <f t="shared" si="19"/>
        <v>0.31906800388021339</v>
      </c>
      <c r="AN39" s="82" t="s">
        <v>9</v>
      </c>
      <c r="AO39" s="83">
        <f t="shared" si="20"/>
        <v>0.11044661672776616</v>
      </c>
      <c r="AP39" s="83">
        <f t="shared" si="21"/>
        <v>-4.9087385212340517E-2</v>
      </c>
      <c r="AQ39" s="83">
        <f t="shared" si="22"/>
        <v>-4.9087385212340517E-2</v>
      </c>
      <c r="AR39" s="83">
        <f t="shared" si="23"/>
        <v>0.11044661672776616</v>
      </c>
      <c r="AS39" s="83"/>
      <c r="AT39" s="83"/>
      <c r="AU39" s="83">
        <f t="shared" si="24"/>
        <v>0.12271846303085129</v>
      </c>
      <c r="AV39" s="82" t="s">
        <v>10</v>
      </c>
      <c r="AW39" s="83">
        <f t="shared" si="25"/>
        <v>0.11044661672776616</v>
      </c>
      <c r="AX39" s="83">
        <f t="shared" si="26"/>
        <v>4.9087385212340517E-2</v>
      </c>
      <c r="AY39" s="83">
        <f t="shared" si="27"/>
        <v>-4.9087385212340517E-2</v>
      </c>
      <c r="AZ39" s="83">
        <f t="shared" si="28"/>
        <v>0.55223308363883084</v>
      </c>
      <c r="BA39" s="83"/>
      <c r="BB39" s="83"/>
      <c r="BC39" s="83">
        <f t="shared" si="29"/>
        <v>0.66267970036659696</v>
      </c>
      <c r="BD39" s="82" t="s">
        <v>71</v>
      </c>
      <c r="BE39" s="83">
        <f t="shared" si="30"/>
        <v>0.61538461538461542</v>
      </c>
      <c r="BF39" s="83">
        <f t="shared" si="31"/>
        <v>-1.3846153846153846</v>
      </c>
      <c r="BG39" s="83">
        <f t="shared" si="32"/>
        <v>-1.3846153846153846</v>
      </c>
      <c r="BH39" s="83">
        <f t="shared" si="33"/>
        <v>0.61538461538461542</v>
      </c>
      <c r="BI39" s="83"/>
      <c r="BJ39" s="83"/>
      <c r="BK39" s="84"/>
      <c r="BL39" s="82" t="s">
        <v>72</v>
      </c>
      <c r="BM39" s="83">
        <f t="shared" si="34"/>
        <v>-1.0769230769230766</v>
      </c>
      <c r="BN39" s="83">
        <f t="shared" si="35"/>
        <v>-1.0769230769230766</v>
      </c>
      <c r="BO39" s="83">
        <f t="shared" si="36"/>
        <v>-3.0769230769230766</v>
      </c>
      <c r="BP39" s="83">
        <f t="shared" si="37"/>
        <v>2.9230769230769234</v>
      </c>
      <c r="BQ39" s="83"/>
      <c r="BR39" s="83"/>
      <c r="BS39" s="84"/>
      <c r="BT39" s="82" t="s">
        <v>73</v>
      </c>
      <c r="BU39" s="83">
        <f t="shared" si="38"/>
        <v>0.16991787188887095</v>
      </c>
      <c r="BV39" s="83">
        <f t="shared" si="39"/>
        <v>0.15103810834566309</v>
      </c>
      <c r="BW39" s="83">
        <f t="shared" si="40"/>
        <v>0.5588410008789535</v>
      </c>
      <c r="BX39" s="83">
        <f t="shared" si="41"/>
        <v>0.98552365695545219</v>
      </c>
      <c r="BY39" s="83"/>
      <c r="BZ39" s="83"/>
      <c r="CA39" s="83">
        <f t="shared" si="42"/>
        <v>1.8653206380689398</v>
      </c>
      <c r="CB39" s="82" t="s">
        <v>74</v>
      </c>
      <c r="CC39" s="83">
        <f t="shared" si="43"/>
        <v>6.7967148755548407E-2</v>
      </c>
      <c r="CD39" s="83">
        <f t="shared" si="44"/>
        <v>-6.7967148755548407E-2</v>
      </c>
      <c r="CE39" s="83">
        <f t="shared" si="45"/>
        <v>-6.7967148755548407E-2</v>
      </c>
      <c r="CF39" s="83">
        <f t="shared" si="46"/>
        <v>6.7967148755548407E-2</v>
      </c>
      <c r="CG39" s="83"/>
      <c r="CH39" s="83"/>
      <c r="CI39" s="84"/>
      <c r="CJ39" s="82" t="s">
        <v>75</v>
      </c>
      <c r="CK39" s="83">
        <f t="shared" si="47"/>
        <v>-0.11894251032220969</v>
      </c>
      <c r="CL39" s="83">
        <f t="shared" si="48"/>
        <v>-5.2863337920982086E-2</v>
      </c>
      <c r="CM39" s="83">
        <f t="shared" si="49"/>
        <v>-0.15103810834566311</v>
      </c>
      <c r="CN39" s="83">
        <f t="shared" si="50"/>
        <v>0.32284395658885495</v>
      </c>
      <c r="CO39" s="83"/>
      <c r="CP39" s="83"/>
      <c r="CQ39" s="84"/>
      <c r="CR39" s="82" t="s">
        <v>76</v>
      </c>
      <c r="CS39" s="83">
        <f t="shared" si="51"/>
        <v>173.07692307692307</v>
      </c>
      <c r="CT39" s="83">
        <f t="shared" si="52"/>
        <v>76.92307692307692</v>
      </c>
      <c r="CU39" s="83">
        <f t="shared" si="53"/>
        <v>76.92307692307692</v>
      </c>
      <c r="CV39" s="83">
        <f t="shared" si="54"/>
        <v>173.07692307692307</v>
      </c>
      <c r="CW39" s="83"/>
      <c r="CX39" s="83"/>
      <c r="CY39" s="83">
        <f t="shared" si="55"/>
        <v>500</v>
      </c>
      <c r="CZ39" s="82" t="s">
        <v>77</v>
      </c>
      <c r="DA39" s="85">
        <f t="shared" si="56"/>
        <v>173.07692307692307</v>
      </c>
      <c r="DB39" s="85">
        <f t="shared" si="57"/>
        <v>76.92307692307692</v>
      </c>
      <c r="DC39" s="85">
        <f t="shared" si="58"/>
        <v>76.92307692307692</v>
      </c>
      <c r="DD39" s="85">
        <f t="shared" si="59"/>
        <v>173.07692307692307</v>
      </c>
      <c r="DE39" s="85"/>
      <c r="DF39" s="85"/>
      <c r="DG39" s="85">
        <f t="shared" si="60"/>
        <v>500</v>
      </c>
      <c r="DH39" s="82" t="s">
        <v>78</v>
      </c>
      <c r="DI39" s="85">
        <f t="shared" si="61"/>
        <v>60.331672376206761</v>
      </c>
      <c r="DJ39" s="85">
        <f t="shared" si="62"/>
        <v>26.814076611647454</v>
      </c>
      <c r="DK39" s="85">
        <f t="shared" si="63"/>
        <v>76.61164746184987</v>
      </c>
      <c r="DL39" s="85">
        <f t="shared" si="64"/>
        <v>-163.75739644970412</v>
      </c>
      <c r="DM39" s="85"/>
      <c r="DN39" s="85"/>
      <c r="DO39" s="85">
        <f t="shared" si="65"/>
        <v>0</v>
      </c>
      <c r="DP39" s="82" t="s">
        <v>79</v>
      </c>
      <c r="DQ39" s="85">
        <f t="shared" si="66"/>
        <v>34.475241357832445</v>
      </c>
      <c r="DR39" s="85">
        <f t="shared" si="67"/>
        <v>-34.475241357832445</v>
      </c>
      <c r="DS39" s="85">
        <f t="shared" si="68"/>
        <v>-34.475241357832445</v>
      </c>
      <c r="DT39" s="85">
        <f t="shared" si="69"/>
        <v>34.475241357832445</v>
      </c>
      <c r="DU39" s="85"/>
      <c r="DV39" s="85"/>
      <c r="DW39" s="85">
        <f t="shared" si="70"/>
        <v>0</v>
      </c>
    </row>
    <row r="40" spans="1:127" x14ac:dyDescent="0.3">
      <c r="A40" s="74">
        <v>500</v>
      </c>
      <c r="B40" s="75">
        <v>500</v>
      </c>
      <c r="C40" s="76">
        <v>50</v>
      </c>
      <c r="D40" s="77">
        <f t="shared" si="0"/>
        <v>233.40859545312983</v>
      </c>
      <c r="E40" s="77">
        <f t="shared" si="1"/>
        <v>207.55216443475553</v>
      </c>
      <c r="F40" s="77">
        <f t="shared" si="2"/>
        <v>103.73715353472437</v>
      </c>
      <c r="G40" s="77">
        <f t="shared" si="3"/>
        <v>42.447835565244475</v>
      </c>
      <c r="H40" s="77">
        <f t="shared" si="4"/>
        <v>153.53472438492679</v>
      </c>
      <c r="I40" s="77">
        <f t="shared" si="5"/>
        <v>42.447835565244475</v>
      </c>
      <c r="J40" s="77">
        <f t="shared" si="6"/>
        <v>9.3195266272189485</v>
      </c>
      <c r="K40" s="77">
        <f t="shared" si="7"/>
        <v>207.55216443475553</v>
      </c>
      <c r="V40" s="78">
        <f t="shared" si="8"/>
        <v>-946.15384615384608</v>
      </c>
      <c r="W40" s="79">
        <f t="shared" si="9"/>
        <v>500</v>
      </c>
      <c r="X40" s="80" t="str">
        <f t="shared" si="10"/>
        <v>OK</v>
      </c>
      <c r="Y40" s="79">
        <f t="shared" si="11"/>
        <v>500</v>
      </c>
      <c r="Z40" s="80" t="str">
        <f t="shared" si="12"/>
        <v>OK</v>
      </c>
      <c r="AA40" s="81">
        <f t="shared" si="13"/>
        <v>-946.15384615384585</v>
      </c>
      <c r="AB40" s="80" t="str">
        <f t="shared" si="14"/>
        <v>OK</v>
      </c>
      <c r="AF40" s="82" t="s">
        <v>8</v>
      </c>
      <c r="AG40" s="83">
        <f t="shared" si="15"/>
        <v>0.11044661672776616</v>
      </c>
      <c r="AH40" s="83">
        <f t="shared" si="16"/>
        <v>4.9087385212340517E-2</v>
      </c>
      <c r="AI40" s="83">
        <f t="shared" si="17"/>
        <v>4.9087385212340517E-2</v>
      </c>
      <c r="AJ40" s="83">
        <f t="shared" si="18"/>
        <v>0.11044661672776616</v>
      </c>
      <c r="AK40" s="83"/>
      <c r="AL40" s="83"/>
      <c r="AM40" s="83">
        <f t="shared" si="19"/>
        <v>0.31906800388021339</v>
      </c>
      <c r="AN40" s="82" t="s">
        <v>9</v>
      </c>
      <c r="AO40" s="83">
        <f t="shared" si="20"/>
        <v>0.11044661672776616</v>
      </c>
      <c r="AP40" s="83">
        <f t="shared" si="21"/>
        <v>-4.9087385212340517E-2</v>
      </c>
      <c r="AQ40" s="83">
        <f t="shared" si="22"/>
        <v>-4.9087385212340517E-2</v>
      </c>
      <c r="AR40" s="83">
        <f t="shared" si="23"/>
        <v>0.11044661672776616</v>
      </c>
      <c r="AS40" s="83"/>
      <c r="AT40" s="83"/>
      <c r="AU40" s="83">
        <f t="shared" si="24"/>
        <v>0.12271846303085129</v>
      </c>
      <c r="AV40" s="82" t="s">
        <v>10</v>
      </c>
      <c r="AW40" s="83">
        <f t="shared" si="25"/>
        <v>0.11044661672776616</v>
      </c>
      <c r="AX40" s="83">
        <f t="shared" si="26"/>
        <v>4.9087385212340517E-2</v>
      </c>
      <c r="AY40" s="83">
        <f t="shared" si="27"/>
        <v>-4.9087385212340517E-2</v>
      </c>
      <c r="AZ40" s="83">
        <f t="shared" si="28"/>
        <v>0.55223308363883084</v>
      </c>
      <c r="BA40" s="83"/>
      <c r="BB40" s="83"/>
      <c r="BC40" s="83">
        <f t="shared" si="29"/>
        <v>0.66267970036659696</v>
      </c>
      <c r="BD40" s="82" t="s">
        <v>71</v>
      </c>
      <c r="BE40" s="83">
        <f t="shared" si="30"/>
        <v>0.61538461538461542</v>
      </c>
      <c r="BF40" s="83">
        <f t="shared" si="31"/>
        <v>-1.3846153846153846</v>
      </c>
      <c r="BG40" s="83">
        <f t="shared" si="32"/>
        <v>-1.3846153846153846</v>
      </c>
      <c r="BH40" s="83">
        <f t="shared" si="33"/>
        <v>0.61538461538461542</v>
      </c>
      <c r="BI40" s="83"/>
      <c r="BJ40" s="83"/>
      <c r="BK40" s="84"/>
      <c r="BL40" s="82" t="s">
        <v>72</v>
      </c>
      <c r="BM40" s="83">
        <f t="shared" si="34"/>
        <v>-1.0769230769230766</v>
      </c>
      <c r="BN40" s="83">
        <f t="shared" si="35"/>
        <v>-1.0769230769230766</v>
      </c>
      <c r="BO40" s="83">
        <f t="shared" si="36"/>
        <v>-3.0769230769230766</v>
      </c>
      <c r="BP40" s="83">
        <f t="shared" si="37"/>
        <v>2.9230769230769234</v>
      </c>
      <c r="BQ40" s="83"/>
      <c r="BR40" s="83"/>
      <c r="BS40" s="84"/>
      <c r="BT40" s="82" t="s">
        <v>73</v>
      </c>
      <c r="BU40" s="83">
        <f t="shared" si="38"/>
        <v>0.16991787188887095</v>
      </c>
      <c r="BV40" s="83">
        <f t="shared" si="39"/>
        <v>0.15103810834566309</v>
      </c>
      <c r="BW40" s="83">
        <f t="shared" si="40"/>
        <v>0.5588410008789535</v>
      </c>
      <c r="BX40" s="83">
        <f t="shared" si="41"/>
        <v>0.98552365695545219</v>
      </c>
      <c r="BY40" s="83"/>
      <c r="BZ40" s="83"/>
      <c r="CA40" s="83">
        <f t="shared" si="42"/>
        <v>1.8653206380689398</v>
      </c>
      <c r="CB40" s="82" t="s">
        <v>74</v>
      </c>
      <c r="CC40" s="83">
        <f t="shared" si="43"/>
        <v>6.7967148755548407E-2</v>
      </c>
      <c r="CD40" s="83">
        <f t="shared" si="44"/>
        <v>-6.7967148755548407E-2</v>
      </c>
      <c r="CE40" s="83">
        <f t="shared" si="45"/>
        <v>-6.7967148755548407E-2</v>
      </c>
      <c r="CF40" s="83">
        <f t="shared" si="46"/>
        <v>6.7967148755548407E-2</v>
      </c>
      <c r="CG40" s="83"/>
      <c r="CH40" s="83"/>
      <c r="CI40" s="84"/>
      <c r="CJ40" s="82" t="s">
        <v>75</v>
      </c>
      <c r="CK40" s="83">
        <f t="shared" si="47"/>
        <v>-0.11894251032220969</v>
      </c>
      <c r="CL40" s="83">
        <f t="shared" si="48"/>
        <v>-5.2863337920982086E-2</v>
      </c>
      <c r="CM40" s="83">
        <f t="shared" si="49"/>
        <v>-0.15103810834566311</v>
      </c>
      <c r="CN40" s="83">
        <f t="shared" si="50"/>
        <v>0.32284395658885495</v>
      </c>
      <c r="CO40" s="83"/>
      <c r="CP40" s="83"/>
      <c r="CQ40" s="84"/>
      <c r="CR40" s="82" t="s">
        <v>76</v>
      </c>
      <c r="CS40" s="83">
        <f t="shared" si="51"/>
        <v>173.07692307692307</v>
      </c>
      <c r="CT40" s="83">
        <f t="shared" si="52"/>
        <v>76.92307692307692</v>
      </c>
      <c r="CU40" s="83">
        <f t="shared" si="53"/>
        <v>76.92307692307692</v>
      </c>
      <c r="CV40" s="83">
        <f t="shared" si="54"/>
        <v>173.07692307692307</v>
      </c>
      <c r="CW40" s="83"/>
      <c r="CX40" s="83"/>
      <c r="CY40" s="83">
        <f t="shared" si="55"/>
        <v>500</v>
      </c>
      <c r="CZ40" s="82" t="s">
        <v>77</v>
      </c>
      <c r="DA40" s="85">
        <f t="shared" si="56"/>
        <v>173.07692307692307</v>
      </c>
      <c r="DB40" s="85">
        <f t="shared" si="57"/>
        <v>76.92307692307692</v>
      </c>
      <c r="DC40" s="85">
        <f t="shared" si="58"/>
        <v>76.92307692307692</v>
      </c>
      <c r="DD40" s="85">
        <f t="shared" si="59"/>
        <v>173.07692307692307</v>
      </c>
      <c r="DE40" s="85"/>
      <c r="DF40" s="85"/>
      <c r="DG40" s="85">
        <f t="shared" si="60"/>
        <v>500</v>
      </c>
      <c r="DH40" s="82" t="s">
        <v>78</v>
      </c>
      <c r="DI40" s="85">
        <f t="shared" si="61"/>
        <v>60.331672376206761</v>
      </c>
      <c r="DJ40" s="85">
        <f t="shared" si="62"/>
        <v>26.814076611647454</v>
      </c>
      <c r="DK40" s="85">
        <f t="shared" si="63"/>
        <v>76.61164746184987</v>
      </c>
      <c r="DL40" s="85">
        <f t="shared" si="64"/>
        <v>-163.75739644970412</v>
      </c>
      <c r="DM40" s="85"/>
      <c r="DN40" s="85"/>
      <c r="DO40" s="85">
        <f t="shared" si="65"/>
        <v>0</v>
      </c>
      <c r="DP40" s="82" t="s">
        <v>79</v>
      </c>
      <c r="DQ40" s="85">
        <f t="shared" si="66"/>
        <v>34.475241357832445</v>
      </c>
      <c r="DR40" s="85">
        <f t="shared" si="67"/>
        <v>-34.475241357832445</v>
      </c>
      <c r="DS40" s="85">
        <f t="shared" si="68"/>
        <v>-34.475241357832445</v>
      </c>
      <c r="DT40" s="85">
        <f t="shared" si="69"/>
        <v>34.475241357832445</v>
      </c>
      <c r="DU40" s="85"/>
      <c r="DV40" s="85"/>
      <c r="DW40" s="85">
        <f t="shared" si="70"/>
        <v>0</v>
      </c>
    </row>
    <row r="41" spans="1:127" x14ac:dyDescent="0.3">
      <c r="A41" s="74">
        <v>500</v>
      </c>
      <c r="B41" s="75">
        <v>500</v>
      </c>
      <c r="C41" s="76">
        <v>50</v>
      </c>
      <c r="D41" s="77">
        <f t="shared" si="0"/>
        <v>233.40859545312983</v>
      </c>
      <c r="E41" s="77">
        <f t="shared" si="1"/>
        <v>207.55216443475553</v>
      </c>
      <c r="F41" s="77">
        <f t="shared" si="2"/>
        <v>103.73715353472437</v>
      </c>
      <c r="G41" s="77">
        <f t="shared" si="3"/>
        <v>42.447835565244475</v>
      </c>
      <c r="H41" s="77">
        <f t="shared" si="4"/>
        <v>153.53472438492679</v>
      </c>
      <c r="I41" s="77">
        <f t="shared" si="5"/>
        <v>42.447835565244475</v>
      </c>
      <c r="J41" s="77">
        <f t="shared" si="6"/>
        <v>9.3195266272189485</v>
      </c>
      <c r="K41" s="77">
        <f t="shared" si="7"/>
        <v>207.55216443475553</v>
      </c>
      <c r="V41" s="78">
        <f t="shared" si="8"/>
        <v>-946.15384615384608</v>
      </c>
      <c r="W41" s="79">
        <f t="shared" si="9"/>
        <v>500</v>
      </c>
      <c r="X41" s="80" t="str">
        <f t="shared" si="10"/>
        <v>OK</v>
      </c>
      <c r="Y41" s="79">
        <f t="shared" si="11"/>
        <v>500</v>
      </c>
      <c r="Z41" s="80" t="str">
        <f t="shared" si="12"/>
        <v>OK</v>
      </c>
      <c r="AA41" s="81">
        <f t="shared" si="13"/>
        <v>-946.15384615384585</v>
      </c>
      <c r="AB41" s="80" t="str">
        <f t="shared" si="14"/>
        <v>OK</v>
      </c>
      <c r="AF41" s="82" t="s">
        <v>8</v>
      </c>
      <c r="AG41" s="83">
        <f t="shared" si="15"/>
        <v>0.11044661672776616</v>
      </c>
      <c r="AH41" s="83">
        <f t="shared" si="16"/>
        <v>4.9087385212340517E-2</v>
      </c>
      <c r="AI41" s="83">
        <f t="shared" si="17"/>
        <v>4.9087385212340517E-2</v>
      </c>
      <c r="AJ41" s="83">
        <f t="shared" si="18"/>
        <v>0.11044661672776616</v>
      </c>
      <c r="AK41" s="83"/>
      <c r="AL41" s="83"/>
      <c r="AM41" s="83">
        <f t="shared" si="19"/>
        <v>0.31906800388021339</v>
      </c>
      <c r="AN41" s="82" t="s">
        <v>9</v>
      </c>
      <c r="AO41" s="83">
        <f t="shared" si="20"/>
        <v>0.11044661672776616</v>
      </c>
      <c r="AP41" s="83">
        <f t="shared" si="21"/>
        <v>-4.9087385212340517E-2</v>
      </c>
      <c r="AQ41" s="83">
        <f t="shared" si="22"/>
        <v>-4.9087385212340517E-2</v>
      </c>
      <c r="AR41" s="83">
        <f t="shared" si="23"/>
        <v>0.11044661672776616</v>
      </c>
      <c r="AS41" s="83"/>
      <c r="AT41" s="83"/>
      <c r="AU41" s="83">
        <f t="shared" si="24"/>
        <v>0.12271846303085129</v>
      </c>
      <c r="AV41" s="82" t="s">
        <v>10</v>
      </c>
      <c r="AW41" s="83">
        <f t="shared" si="25"/>
        <v>0.11044661672776616</v>
      </c>
      <c r="AX41" s="83">
        <f t="shared" si="26"/>
        <v>4.9087385212340517E-2</v>
      </c>
      <c r="AY41" s="83">
        <f t="shared" si="27"/>
        <v>-4.9087385212340517E-2</v>
      </c>
      <c r="AZ41" s="83">
        <f t="shared" si="28"/>
        <v>0.55223308363883084</v>
      </c>
      <c r="BA41" s="83"/>
      <c r="BB41" s="83"/>
      <c r="BC41" s="83">
        <f t="shared" si="29"/>
        <v>0.66267970036659696</v>
      </c>
      <c r="BD41" s="82" t="s">
        <v>71</v>
      </c>
      <c r="BE41" s="83">
        <f t="shared" si="30"/>
        <v>0.61538461538461542</v>
      </c>
      <c r="BF41" s="83">
        <f t="shared" si="31"/>
        <v>-1.3846153846153846</v>
      </c>
      <c r="BG41" s="83">
        <f t="shared" si="32"/>
        <v>-1.3846153846153846</v>
      </c>
      <c r="BH41" s="83">
        <f t="shared" si="33"/>
        <v>0.61538461538461542</v>
      </c>
      <c r="BI41" s="83"/>
      <c r="BJ41" s="83"/>
      <c r="BK41" s="84"/>
      <c r="BL41" s="82" t="s">
        <v>72</v>
      </c>
      <c r="BM41" s="83">
        <f t="shared" si="34"/>
        <v>-1.0769230769230766</v>
      </c>
      <c r="BN41" s="83">
        <f t="shared" si="35"/>
        <v>-1.0769230769230766</v>
      </c>
      <c r="BO41" s="83">
        <f t="shared" si="36"/>
        <v>-3.0769230769230766</v>
      </c>
      <c r="BP41" s="83">
        <f t="shared" si="37"/>
        <v>2.9230769230769234</v>
      </c>
      <c r="BQ41" s="83"/>
      <c r="BR41" s="83"/>
      <c r="BS41" s="84"/>
      <c r="BT41" s="82" t="s">
        <v>73</v>
      </c>
      <c r="BU41" s="83">
        <f t="shared" si="38"/>
        <v>0.16991787188887095</v>
      </c>
      <c r="BV41" s="83">
        <f t="shared" si="39"/>
        <v>0.15103810834566309</v>
      </c>
      <c r="BW41" s="83">
        <f t="shared" si="40"/>
        <v>0.5588410008789535</v>
      </c>
      <c r="BX41" s="83">
        <f t="shared" si="41"/>
        <v>0.98552365695545219</v>
      </c>
      <c r="BY41" s="83"/>
      <c r="BZ41" s="83"/>
      <c r="CA41" s="83">
        <f t="shared" si="42"/>
        <v>1.8653206380689398</v>
      </c>
      <c r="CB41" s="82" t="s">
        <v>74</v>
      </c>
      <c r="CC41" s="83">
        <f t="shared" si="43"/>
        <v>6.7967148755548407E-2</v>
      </c>
      <c r="CD41" s="83">
        <f t="shared" si="44"/>
        <v>-6.7967148755548407E-2</v>
      </c>
      <c r="CE41" s="83">
        <f t="shared" si="45"/>
        <v>-6.7967148755548407E-2</v>
      </c>
      <c r="CF41" s="83">
        <f t="shared" si="46"/>
        <v>6.7967148755548407E-2</v>
      </c>
      <c r="CG41" s="83"/>
      <c r="CH41" s="83"/>
      <c r="CI41" s="84"/>
      <c r="CJ41" s="82" t="s">
        <v>75</v>
      </c>
      <c r="CK41" s="83">
        <f t="shared" si="47"/>
        <v>-0.11894251032220969</v>
      </c>
      <c r="CL41" s="83">
        <f t="shared" si="48"/>
        <v>-5.2863337920982086E-2</v>
      </c>
      <c r="CM41" s="83">
        <f t="shared" si="49"/>
        <v>-0.15103810834566311</v>
      </c>
      <c r="CN41" s="83">
        <f t="shared" si="50"/>
        <v>0.32284395658885495</v>
      </c>
      <c r="CO41" s="83"/>
      <c r="CP41" s="83"/>
      <c r="CQ41" s="84"/>
      <c r="CR41" s="82" t="s">
        <v>76</v>
      </c>
      <c r="CS41" s="83">
        <f t="shared" si="51"/>
        <v>173.07692307692307</v>
      </c>
      <c r="CT41" s="83">
        <f t="shared" si="52"/>
        <v>76.92307692307692</v>
      </c>
      <c r="CU41" s="83">
        <f t="shared" si="53"/>
        <v>76.92307692307692</v>
      </c>
      <c r="CV41" s="83">
        <f t="shared" si="54"/>
        <v>173.07692307692307</v>
      </c>
      <c r="CW41" s="83"/>
      <c r="CX41" s="83"/>
      <c r="CY41" s="83">
        <f t="shared" si="55"/>
        <v>500</v>
      </c>
      <c r="CZ41" s="82" t="s">
        <v>77</v>
      </c>
      <c r="DA41" s="85">
        <f t="shared" si="56"/>
        <v>173.07692307692307</v>
      </c>
      <c r="DB41" s="85">
        <f t="shared" si="57"/>
        <v>76.92307692307692</v>
      </c>
      <c r="DC41" s="85">
        <f t="shared" si="58"/>
        <v>76.92307692307692</v>
      </c>
      <c r="DD41" s="85">
        <f t="shared" si="59"/>
        <v>173.07692307692307</v>
      </c>
      <c r="DE41" s="85"/>
      <c r="DF41" s="85"/>
      <c r="DG41" s="85">
        <f t="shared" si="60"/>
        <v>500</v>
      </c>
      <c r="DH41" s="82" t="s">
        <v>78</v>
      </c>
      <c r="DI41" s="85">
        <f t="shared" si="61"/>
        <v>60.331672376206761</v>
      </c>
      <c r="DJ41" s="85">
        <f t="shared" si="62"/>
        <v>26.814076611647454</v>
      </c>
      <c r="DK41" s="85">
        <f t="shared" si="63"/>
        <v>76.61164746184987</v>
      </c>
      <c r="DL41" s="85">
        <f t="shared" si="64"/>
        <v>-163.75739644970412</v>
      </c>
      <c r="DM41" s="85"/>
      <c r="DN41" s="85"/>
      <c r="DO41" s="85">
        <f t="shared" si="65"/>
        <v>0</v>
      </c>
      <c r="DP41" s="82" t="s">
        <v>79</v>
      </c>
      <c r="DQ41" s="85">
        <f t="shared" si="66"/>
        <v>34.475241357832445</v>
      </c>
      <c r="DR41" s="85">
        <f t="shared" si="67"/>
        <v>-34.475241357832445</v>
      </c>
      <c r="DS41" s="85">
        <f t="shared" si="68"/>
        <v>-34.475241357832445</v>
      </c>
      <c r="DT41" s="85">
        <f t="shared" si="69"/>
        <v>34.475241357832445</v>
      </c>
      <c r="DU41" s="85"/>
      <c r="DV41" s="85"/>
      <c r="DW41" s="85">
        <f t="shared" si="70"/>
        <v>0</v>
      </c>
    </row>
    <row r="42" spans="1:127" x14ac:dyDescent="0.3">
      <c r="A42" s="74">
        <v>500</v>
      </c>
      <c r="B42" s="75">
        <v>500</v>
      </c>
      <c r="C42" s="76">
        <v>50</v>
      </c>
      <c r="D42" s="77">
        <f t="shared" si="0"/>
        <v>233.40859545312983</v>
      </c>
      <c r="E42" s="77">
        <f t="shared" si="1"/>
        <v>207.55216443475553</v>
      </c>
      <c r="F42" s="77">
        <f t="shared" si="2"/>
        <v>103.73715353472437</v>
      </c>
      <c r="G42" s="77">
        <f t="shared" si="3"/>
        <v>42.447835565244475</v>
      </c>
      <c r="H42" s="77">
        <f t="shared" si="4"/>
        <v>153.53472438492679</v>
      </c>
      <c r="I42" s="77">
        <f t="shared" si="5"/>
        <v>42.447835565244475</v>
      </c>
      <c r="J42" s="77">
        <f t="shared" si="6"/>
        <v>9.3195266272189485</v>
      </c>
      <c r="K42" s="77">
        <f t="shared" si="7"/>
        <v>207.55216443475553</v>
      </c>
      <c r="V42" s="78">
        <f t="shared" si="8"/>
        <v>-946.15384615384608</v>
      </c>
      <c r="W42" s="79">
        <f t="shared" si="9"/>
        <v>500</v>
      </c>
      <c r="X42" s="80" t="str">
        <f t="shared" si="10"/>
        <v>OK</v>
      </c>
      <c r="Y42" s="79">
        <f t="shared" si="11"/>
        <v>500</v>
      </c>
      <c r="Z42" s="80" t="str">
        <f t="shared" si="12"/>
        <v>OK</v>
      </c>
      <c r="AA42" s="81">
        <f t="shared" si="13"/>
        <v>-946.15384615384585</v>
      </c>
      <c r="AB42" s="80" t="str">
        <f t="shared" si="14"/>
        <v>OK</v>
      </c>
      <c r="AF42" s="82" t="s">
        <v>8</v>
      </c>
      <c r="AG42" s="83">
        <f t="shared" si="15"/>
        <v>0.11044661672776616</v>
      </c>
      <c r="AH42" s="83">
        <f t="shared" si="16"/>
        <v>4.9087385212340517E-2</v>
      </c>
      <c r="AI42" s="83">
        <f t="shared" si="17"/>
        <v>4.9087385212340517E-2</v>
      </c>
      <c r="AJ42" s="83">
        <f t="shared" si="18"/>
        <v>0.11044661672776616</v>
      </c>
      <c r="AK42" s="83"/>
      <c r="AL42" s="83"/>
      <c r="AM42" s="83">
        <f t="shared" si="19"/>
        <v>0.31906800388021339</v>
      </c>
      <c r="AN42" s="82" t="s">
        <v>9</v>
      </c>
      <c r="AO42" s="83">
        <f t="shared" si="20"/>
        <v>0.11044661672776616</v>
      </c>
      <c r="AP42" s="83">
        <f t="shared" si="21"/>
        <v>-4.9087385212340517E-2</v>
      </c>
      <c r="AQ42" s="83">
        <f t="shared" si="22"/>
        <v>-4.9087385212340517E-2</v>
      </c>
      <c r="AR42" s="83">
        <f t="shared" si="23"/>
        <v>0.11044661672776616</v>
      </c>
      <c r="AS42" s="83"/>
      <c r="AT42" s="83"/>
      <c r="AU42" s="83">
        <f t="shared" si="24"/>
        <v>0.12271846303085129</v>
      </c>
      <c r="AV42" s="82" t="s">
        <v>10</v>
      </c>
      <c r="AW42" s="83">
        <f t="shared" si="25"/>
        <v>0.11044661672776616</v>
      </c>
      <c r="AX42" s="83">
        <f t="shared" si="26"/>
        <v>4.9087385212340517E-2</v>
      </c>
      <c r="AY42" s="83">
        <f t="shared" si="27"/>
        <v>-4.9087385212340517E-2</v>
      </c>
      <c r="AZ42" s="83">
        <f t="shared" si="28"/>
        <v>0.55223308363883084</v>
      </c>
      <c r="BA42" s="83"/>
      <c r="BB42" s="83"/>
      <c r="BC42" s="83">
        <f t="shared" si="29"/>
        <v>0.66267970036659696</v>
      </c>
      <c r="BD42" s="82" t="s">
        <v>71</v>
      </c>
      <c r="BE42" s="83">
        <f t="shared" si="30"/>
        <v>0.61538461538461542</v>
      </c>
      <c r="BF42" s="83">
        <f t="shared" si="31"/>
        <v>-1.3846153846153846</v>
      </c>
      <c r="BG42" s="83">
        <f t="shared" si="32"/>
        <v>-1.3846153846153846</v>
      </c>
      <c r="BH42" s="83">
        <f t="shared" si="33"/>
        <v>0.61538461538461542</v>
      </c>
      <c r="BI42" s="83"/>
      <c r="BJ42" s="83"/>
      <c r="BK42" s="84"/>
      <c r="BL42" s="82" t="s">
        <v>72</v>
      </c>
      <c r="BM42" s="83">
        <f t="shared" si="34"/>
        <v>-1.0769230769230766</v>
      </c>
      <c r="BN42" s="83">
        <f t="shared" si="35"/>
        <v>-1.0769230769230766</v>
      </c>
      <c r="BO42" s="83">
        <f t="shared" si="36"/>
        <v>-3.0769230769230766</v>
      </c>
      <c r="BP42" s="83">
        <f t="shared" si="37"/>
        <v>2.9230769230769234</v>
      </c>
      <c r="BQ42" s="83"/>
      <c r="BR42" s="83"/>
      <c r="BS42" s="84"/>
      <c r="BT42" s="82" t="s">
        <v>73</v>
      </c>
      <c r="BU42" s="83">
        <f t="shared" si="38"/>
        <v>0.16991787188887095</v>
      </c>
      <c r="BV42" s="83">
        <f t="shared" si="39"/>
        <v>0.15103810834566309</v>
      </c>
      <c r="BW42" s="83">
        <f t="shared" si="40"/>
        <v>0.5588410008789535</v>
      </c>
      <c r="BX42" s="83">
        <f t="shared" si="41"/>
        <v>0.98552365695545219</v>
      </c>
      <c r="BY42" s="83"/>
      <c r="BZ42" s="83"/>
      <c r="CA42" s="83">
        <f t="shared" si="42"/>
        <v>1.8653206380689398</v>
      </c>
      <c r="CB42" s="82" t="s">
        <v>74</v>
      </c>
      <c r="CC42" s="83">
        <f t="shared" si="43"/>
        <v>6.7967148755548407E-2</v>
      </c>
      <c r="CD42" s="83">
        <f t="shared" si="44"/>
        <v>-6.7967148755548407E-2</v>
      </c>
      <c r="CE42" s="83">
        <f t="shared" si="45"/>
        <v>-6.7967148755548407E-2</v>
      </c>
      <c r="CF42" s="83">
        <f t="shared" si="46"/>
        <v>6.7967148755548407E-2</v>
      </c>
      <c r="CG42" s="83"/>
      <c r="CH42" s="83"/>
      <c r="CI42" s="84"/>
      <c r="CJ42" s="82" t="s">
        <v>75</v>
      </c>
      <c r="CK42" s="83">
        <f t="shared" si="47"/>
        <v>-0.11894251032220969</v>
      </c>
      <c r="CL42" s="83">
        <f t="shared" si="48"/>
        <v>-5.2863337920982086E-2</v>
      </c>
      <c r="CM42" s="83">
        <f t="shared" si="49"/>
        <v>-0.15103810834566311</v>
      </c>
      <c r="CN42" s="83">
        <f t="shared" si="50"/>
        <v>0.32284395658885495</v>
      </c>
      <c r="CO42" s="83"/>
      <c r="CP42" s="83"/>
      <c r="CQ42" s="84"/>
      <c r="CR42" s="82" t="s">
        <v>76</v>
      </c>
      <c r="CS42" s="83">
        <f t="shared" si="51"/>
        <v>173.07692307692307</v>
      </c>
      <c r="CT42" s="83">
        <f t="shared" si="52"/>
        <v>76.92307692307692</v>
      </c>
      <c r="CU42" s="83">
        <f t="shared" si="53"/>
        <v>76.92307692307692</v>
      </c>
      <c r="CV42" s="83">
        <f t="shared" si="54"/>
        <v>173.07692307692307</v>
      </c>
      <c r="CW42" s="83"/>
      <c r="CX42" s="83"/>
      <c r="CY42" s="83">
        <f t="shared" si="55"/>
        <v>500</v>
      </c>
      <c r="CZ42" s="82" t="s">
        <v>77</v>
      </c>
      <c r="DA42" s="85">
        <f t="shared" si="56"/>
        <v>173.07692307692307</v>
      </c>
      <c r="DB42" s="85">
        <f t="shared" si="57"/>
        <v>76.92307692307692</v>
      </c>
      <c r="DC42" s="85">
        <f t="shared" si="58"/>
        <v>76.92307692307692</v>
      </c>
      <c r="DD42" s="85">
        <f t="shared" si="59"/>
        <v>173.07692307692307</v>
      </c>
      <c r="DE42" s="85"/>
      <c r="DF42" s="85"/>
      <c r="DG42" s="85">
        <f t="shared" si="60"/>
        <v>500</v>
      </c>
      <c r="DH42" s="82" t="s">
        <v>78</v>
      </c>
      <c r="DI42" s="85">
        <f t="shared" si="61"/>
        <v>60.331672376206761</v>
      </c>
      <c r="DJ42" s="85">
        <f t="shared" si="62"/>
        <v>26.814076611647454</v>
      </c>
      <c r="DK42" s="85">
        <f t="shared" si="63"/>
        <v>76.61164746184987</v>
      </c>
      <c r="DL42" s="85">
        <f t="shared" si="64"/>
        <v>-163.75739644970412</v>
      </c>
      <c r="DM42" s="85"/>
      <c r="DN42" s="85"/>
      <c r="DO42" s="85">
        <f t="shared" si="65"/>
        <v>0</v>
      </c>
      <c r="DP42" s="82" t="s">
        <v>79</v>
      </c>
      <c r="DQ42" s="85">
        <f t="shared" si="66"/>
        <v>34.475241357832445</v>
      </c>
      <c r="DR42" s="85">
        <f t="shared" si="67"/>
        <v>-34.475241357832445</v>
      </c>
      <c r="DS42" s="85">
        <f t="shared" si="68"/>
        <v>-34.475241357832445</v>
      </c>
      <c r="DT42" s="85">
        <f t="shared" si="69"/>
        <v>34.475241357832445</v>
      </c>
      <c r="DU42" s="85"/>
      <c r="DV42" s="85"/>
      <c r="DW42" s="85">
        <f t="shared" si="70"/>
        <v>0</v>
      </c>
    </row>
    <row r="43" spans="1:127" x14ac:dyDescent="0.3">
      <c r="A43" s="74">
        <v>500</v>
      </c>
      <c r="B43" s="75">
        <v>500</v>
      </c>
      <c r="C43" s="76">
        <v>50</v>
      </c>
      <c r="D43" s="77">
        <f t="shared" si="0"/>
        <v>233.40859545312983</v>
      </c>
      <c r="E43" s="77">
        <f t="shared" si="1"/>
        <v>207.55216443475553</v>
      </c>
      <c r="F43" s="77">
        <f t="shared" si="2"/>
        <v>103.73715353472437</v>
      </c>
      <c r="G43" s="77">
        <f t="shared" si="3"/>
        <v>42.447835565244475</v>
      </c>
      <c r="H43" s="77">
        <f t="shared" si="4"/>
        <v>153.53472438492679</v>
      </c>
      <c r="I43" s="77">
        <f t="shared" si="5"/>
        <v>42.447835565244475</v>
      </c>
      <c r="J43" s="77">
        <f t="shared" si="6"/>
        <v>9.3195266272189485</v>
      </c>
      <c r="K43" s="77">
        <f t="shared" si="7"/>
        <v>207.55216443475553</v>
      </c>
      <c r="V43" s="78">
        <f t="shared" si="8"/>
        <v>-946.15384615384608</v>
      </c>
      <c r="W43" s="79">
        <f t="shared" si="9"/>
        <v>500</v>
      </c>
      <c r="X43" s="80" t="str">
        <f t="shared" si="10"/>
        <v>OK</v>
      </c>
      <c r="Y43" s="79">
        <f t="shared" si="11"/>
        <v>500</v>
      </c>
      <c r="Z43" s="80" t="str">
        <f t="shared" si="12"/>
        <v>OK</v>
      </c>
      <c r="AA43" s="81">
        <f t="shared" si="13"/>
        <v>-946.15384615384585</v>
      </c>
      <c r="AB43" s="80" t="str">
        <f t="shared" si="14"/>
        <v>OK</v>
      </c>
      <c r="AF43" s="82" t="s">
        <v>8</v>
      </c>
      <c r="AG43" s="83">
        <f t="shared" si="15"/>
        <v>0.11044661672776616</v>
      </c>
      <c r="AH43" s="83">
        <f t="shared" si="16"/>
        <v>4.9087385212340517E-2</v>
      </c>
      <c r="AI43" s="83">
        <f t="shared" si="17"/>
        <v>4.9087385212340517E-2</v>
      </c>
      <c r="AJ43" s="83">
        <f t="shared" si="18"/>
        <v>0.11044661672776616</v>
      </c>
      <c r="AK43" s="83"/>
      <c r="AL43" s="83"/>
      <c r="AM43" s="83">
        <f t="shared" si="19"/>
        <v>0.31906800388021339</v>
      </c>
      <c r="AN43" s="82" t="s">
        <v>9</v>
      </c>
      <c r="AO43" s="83">
        <f t="shared" si="20"/>
        <v>0.11044661672776616</v>
      </c>
      <c r="AP43" s="83">
        <f t="shared" si="21"/>
        <v>-4.9087385212340517E-2</v>
      </c>
      <c r="AQ43" s="83">
        <f t="shared" si="22"/>
        <v>-4.9087385212340517E-2</v>
      </c>
      <c r="AR43" s="83">
        <f t="shared" si="23"/>
        <v>0.11044661672776616</v>
      </c>
      <c r="AS43" s="83"/>
      <c r="AT43" s="83"/>
      <c r="AU43" s="83">
        <f t="shared" si="24"/>
        <v>0.12271846303085129</v>
      </c>
      <c r="AV43" s="82" t="s">
        <v>10</v>
      </c>
      <c r="AW43" s="83">
        <f t="shared" si="25"/>
        <v>0.11044661672776616</v>
      </c>
      <c r="AX43" s="83">
        <f t="shared" si="26"/>
        <v>4.9087385212340517E-2</v>
      </c>
      <c r="AY43" s="83">
        <f t="shared" si="27"/>
        <v>-4.9087385212340517E-2</v>
      </c>
      <c r="AZ43" s="83">
        <f t="shared" si="28"/>
        <v>0.55223308363883084</v>
      </c>
      <c r="BA43" s="83"/>
      <c r="BB43" s="83"/>
      <c r="BC43" s="83">
        <f t="shared" si="29"/>
        <v>0.66267970036659696</v>
      </c>
      <c r="BD43" s="82" t="s">
        <v>71</v>
      </c>
      <c r="BE43" s="83">
        <f t="shared" si="30"/>
        <v>0.61538461538461542</v>
      </c>
      <c r="BF43" s="83">
        <f t="shared" si="31"/>
        <v>-1.3846153846153846</v>
      </c>
      <c r="BG43" s="83">
        <f t="shared" si="32"/>
        <v>-1.3846153846153846</v>
      </c>
      <c r="BH43" s="83">
        <f t="shared" si="33"/>
        <v>0.61538461538461542</v>
      </c>
      <c r="BI43" s="83"/>
      <c r="BJ43" s="83"/>
      <c r="BK43" s="84"/>
      <c r="BL43" s="82" t="s">
        <v>72</v>
      </c>
      <c r="BM43" s="83">
        <f t="shared" si="34"/>
        <v>-1.0769230769230766</v>
      </c>
      <c r="BN43" s="83">
        <f t="shared" si="35"/>
        <v>-1.0769230769230766</v>
      </c>
      <c r="BO43" s="83">
        <f t="shared" si="36"/>
        <v>-3.0769230769230766</v>
      </c>
      <c r="BP43" s="83">
        <f t="shared" si="37"/>
        <v>2.9230769230769234</v>
      </c>
      <c r="BQ43" s="83"/>
      <c r="BR43" s="83"/>
      <c r="BS43" s="84"/>
      <c r="BT43" s="82" t="s">
        <v>73</v>
      </c>
      <c r="BU43" s="83">
        <f t="shared" si="38"/>
        <v>0.16991787188887095</v>
      </c>
      <c r="BV43" s="83">
        <f t="shared" si="39"/>
        <v>0.15103810834566309</v>
      </c>
      <c r="BW43" s="83">
        <f t="shared" si="40"/>
        <v>0.5588410008789535</v>
      </c>
      <c r="BX43" s="83">
        <f t="shared" si="41"/>
        <v>0.98552365695545219</v>
      </c>
      <c r="BY43" s="83"/>
      <c r="BZ43" s="83"/>
      <c r="CA43" s="83">
        <f t="shared" si="42"/>
        <v>1.8653206380689398</v>
      </c>
      <c r="CB43" s="82" t="s">
        <v>74</v>
      </c>
      <c r="CC43" s="83">
        <f t="shared" si="43"/>
        <v>6.7967148755548407E-2</v>
      </c>
      <c r="CD43" s="83">
        <f t="shared" si="44"/>
        <v>-6.7967148755548407E-2</v>
      </c>
      <c r="CE43" s="83">
        <f t="shared" si="45"/>
        <v>-6.7967148755548407E-2</v>
      </c>
      <c r="CF43" s="83">
        <f t="shared" si="46"/>
        <v>6.7967148755548407E-2</v>
      </c>
      <c r="CG43" s="83"/>
      <c r="CH43" s="83"/>
      <c r="CI43" s="84"/>
      <c r="CJ43" s="82" t="s">
        <v>75</v>
      </c>
      <c r="CK43" s="83">
        <f t="shared" si="47"/>
        <v>-0.11894251032220969</v>
      </c>
      <c r="CL43" s="83">
        <f t="shared" si="48"/>
        <v>-5.2863337920982086E-2</v>
      </c>
      <c r="CM43" s="83">
        <f t="shared" si="49"/>
        <v>-0.15103810834566311</v>
      </c>
      <c r="CN43" s="83">
        <f t="shared" si="50"/>
        <v>0.32284395658885495</v>
      </c>
      <c r="CO43" s="83"/>
      <c r="CP43" s="83"/>
      <c r="CQ43" s="84"/>
      <c r="CR43" s="82" t="s">
        <v>76</v>
      </c>
      <c r="CS43" s="83">
        <f t="shared" si="51"/>
        <v>173.07692307692307</v>
      </c>
      <c r="CT43" s="83">
        <f t="shared" si="52"/>
        <v>76.92307692307692</v>
      </c>
      <c r="CU43" s="83">
        <f t="shared" si="53"/>
        <v>76.92307692307692</v>
      </c>
      <c r="CV43" s="83">
        <f t="shared" si="54"/>
        <v>173.07692307692307</v>
      </c>
      <c r="CW43" s="83"/>
      <c r="CX43" s="83"/>
      <c r="CY43" s="83">
        <f t="shared" si="55"/>
        <v>500</v>
      </c>
      <c r="CZ43" s="82" t="s">
        <v>77</v>
      </c>
      <c r="DA43" s="85">
        <f t="shared" si="56"/>
        <v>173.07692307692307</v>
      </c>
      <c r="DB43" s="85">
        <f t="shared" si="57"/>
        <v>76.92307692307692</v>
      </c>
      <c r="DC43" s="85">
        <f t="shared" si="58"/>
        <v>76.92307692307692</v>
      </c>
      <c r="DD43" s="85">
        <f t="shared" si="59"/>
        <v>173.07692307692307</v>
      </c>
      <c r="DE43" s="85"/>
      <c r="DF43" s="85"/>
      <c r="DG43" s="85">
        <f t="shared" si="60"/>
        <v>500</v>
      </c>
      <c r="DH43" s="82" t="s">
        <v>78</v>
      </c>
      <c r="DI43" s="85">
        <f t="shared" si="61"/>
        <v>60.331672376206761</v>
      </c>
      <c r="DJ43" s="85">
        <f t="shared" si="62"/>
        <v>26.814076611647454</v>
      </c>
      <c r="DK43" s="85">
        <f t="shared" si="63"/>
        <v>76.61164746184987</v>
      </c>
      <c r="DL43" s="85">
        <f t="shared" si="64"/>
        <v>-163.75739644970412</v>
      </c>
      <c r="DM43" s="85"/>
      <c r="DN43" s="85"/>
      <c r="DO43" s="85">
        <f t="shared" si="65"/>
        <v>0</v>
      </c>
      <c r="DP43" s="82" t="s">
        <v>79</v>
      </c>
      <c r="DQ43" s="85">
        <f t="shared" si="66"/>
        <v>34.475241357832445</v>
      </c>
      <c r="DR43" s="85">
        <f t="shared" si="67"/>
        <v>-34.475241357832445</v>
      </c>
      <c r="DS43" s="85">
        <f t="shared" si="68"/>
        <v>-34.475241357832445</v>
      </c>
      <c r="DT43" s="85">
        <f t="shared" si="69"/>
        <v>34.475241357832445</v>
      </c>
      <c r="DU43" s="85"/>
      <c r="DV43" s="85"/>
      <c r="DW43" s="85">
        <f t="shared" si="70"/>
        <v>0</v>
      </c>
    </row>
    <row r="44" spans="1:127" x14ac:dyDescent="0.3">
      <c r="A44" s="74">
        <v>500</v>
      </c>
      <c r="B44" s="75">
        <v>500</v>
      </c>
      <c r="C44" s="76">
        <v>50</v>
      </c>
      <c r="D44" s="77">
        <f t="shared" si="0"/>
        <v>233.40859545312983</v>
      </c>
      <c r="E44" s="77">
        <f t="shared" si="1"/>
        <v>207.55216443475553</v>
      </c>
      <c r="F44" s="77">
        <f t="shared" si="2"/>
        <v>103.73715353472437</v>
      </c>
      <c r="G44" s="77">
        <f t="shared" si="3"/>
        <v>42.447835565244475</v>
      </c>
      <c r="H44" s="77">
        <f t="shared" si="4"/>
        <v>153.53472438492679</v>
      </c>
      <c r="I44" s="77">
        <f t="shared" si="5"/>
        <v>42.447835565244475</v>
      </c>
      <c r="J44" s="77">
        <f t="shared" si="6"/>
        <v>9.3195266272189485</v>
      </c>
      <c r="K44" s="77">
        <f t="shared" si="7"/>
        <v>207.55216443475553</v>
      </c>
      <c r="V44" s="78">
        <f t="shared" si="8"/>
        <v>-946.15384615384608</v>
      </c>
      <c r="W44" s="79">
        <f t="shared" si="9"/>
        <v>500</v>
      </c>
      <c r="X44" s="80" t="str">
        <f t="shared" si="10"/>
        <v>OK</v>
      </c>
      <c r="Y44" s="79">
        <f t="shared" si="11"/>
        <v>500</v>
      </c>
      <c r="Z44" s="80" t="str">
        <f t="shared" si="12"/>
        <v>OK</v>
      </c>
      <c r="AA44" s="81">
        <f t="shared" si="13"/>
        <v>-946.15384615384585</v>
      </c>
      <c r="AB44" s="80" t="str">
        <f t="shared" si="14"/>
        <v>OK</v>
      </c>
      <c r="AF44" s="82" t="s">
        <v>8</v>
      </c>
      <c r="AG44" s="83">
        <f t="shared" si="15"/>
        <v>0.11044661672776616</v>
      </c>
      <c r="AH44" s="83">
        <f t="shared" si="16"/>
        <v>4.9087385212340517E-2</v>
      </c>
      <c r="AI44" s="83">
        <f t="shared" si="17"/>
        <v>4.9087385212340517E-2</v>
      </c>
      <c r="AJ44" s="83">
        <f t="shared" si="18"/>
        <v>0.11044661672776616</v>
      </c>
      <c r="AK44" s="83"/>
      <c r="AL44" s="83"/>
      <c r="AM44" s="83">
        <f t="shared" si="19"/>
        <v>0.31906800388021339</v>
      </c>
      <c r="AN44" s="82" t="s">
        <v>9</v>
      </c>
      <c r="AO44" s="83">
        <f t="shared" si="20"/>
        <v>0.11044661672776616</v>
      </c>
      <c r="AP44" s="83">
        <f t="shared" si="21"/>
        <v>-4.9087385212340517E-2</v>
      </c>
      <c r="AQ44" s="83">
        <f t="shared" si="22"/>
        <v>-4.9087385212340517E-2</v>
      </c>
      <c r="AR44" s="83">
        <f t="shared" si="23"/>
        <v>0.11044661672776616</v>
      </c>
      <c r="AS44" s="83"/>
      <c r="AT44" s="83"/>
      <c r="AU44" s="83">
        <f t="shared" si="24"/>
        <v>0.12271846303085129</v>
      </c>
      <c r="AV44" s="82" t="s">
        <v>10</v>
      </c>
      <c r="AW44" s="83">
        <f t="shared" si="25"/>
        <v>0.11044661672776616</v>
      </c>
      <c r="AX44" s="83">
        <f t="shared" si="26"/>
        <v>4.9087385212340517E-2</v>
      </c>
      <c r="AY44" s="83">
        <f t="shared" si="27"/>
        <v>-4.9087385212340517E-2</v>
      </c>
      <c r="AZ44" s="83">
        <f t="shared" si="28"/>
        <v>0.55223308363883084</v>
      </c>
      <c r="BA44" s="83"/>
      <c r="BB44" s="83"/>
      <c r="BC44" s="83">
        <f t="shared" si="29"/>
        <v>0.66267970036659696</v>
      </c>
      <c r="BD44" s="82" t="s">
        <v>71</v>
      </c>
      <c r="BE44" s="83">
        <f t="shared" si="30"/>
        <v>0.61538461538461542</v>
      </c>
      <c r="BF44" s="83">
        <f t="shared" si="31"/>
        <v>-1.3846153846153846</v>
      </c>
      <c r="BG44" s="83">
        <f t="shared" si="32"/>
        <v>-1.3846153846153846</v>
      </c>
      <c r="BH44" s="83">
        <f t="shared" si="33"/>
        <v>0.61538461538461542</v>
      </c>
      <c r="BI44" s="83"/>
      <c r="BJ44" s="83"/>
      <c r="BK44" s="84"/>
      <c r="BL44" s="82" t="s">
        <v>72</v>
      </c>
      <c r="BM44" s="83">
        <f t="shared" si="34"/>
        <v>-1.0769230769230766</v>
      </c>
      <c r="BN44" s="83">
        <f t="shared" si="35"/>
        <v>-1.0769230769230766</v>
      </c>
      <c r="BO44" s="83">
        <f t="shared" si="36"/>
        <v>-3.0769230769230766</v>
      </c>
      <c r="BP44" s="83">
        <f t="shared" si="37"/>
        <v>2.9230769230769234</v>
      </c>
      <c r="BQ44" s="83"/>
      <c r="BR44" s="83"/>
      <c r="BS44" s="84"/>
      <c r="BT44" s="82" t="s">
        <v>73</v>
      </c>
      <c r="BU44" s="83">
        <f t="shared" si="38"/>
        <v>0.16991787188887095</v>
      </c>
      <c r="BV44" s="83">
        <f t="shared" si="39"/>
        <v>0.15103810834566309</v>
      </c>
      <c r="BW44" s="83">
        <f t="shared" si="40"/>
        <v>0.5588410008789535</v>
      </c>
      <c r="BX44" s="83">
        <f t="shared" si="41"/>
        <v>0.98552365695545219</v>
      </c>
      <c r="BY44" s="83"/>
      <c r="BZ44" s="83"/>
      <c r="CA44" s="83">
        <f t="shared" si="42"/>
        <v>1.8653206380689398</v>
      </c>
      <c r="CB44" s="82" t="s">
        <v>74</v>
      </c>
      <c r="CC44" s="83">
        <f t="shared" si="43"/>
        <v>6.7967148755548407E-2</v>
      </c>
      <c r="CD44" s="83">
        <f t="shared" si="44"/>
        <v>-6.7967148755548407E-2</v>
      </c>
      <c r="CE44" s="83">
        <f t="shared" si="45"/>
        <v>-6.7967148755548407E-2</v>
      </c>
      <c r="CF44" s="83">
        <f t="shared" si="46"/>
        <v>6.7967148755548407E-2</v>
      </c>
      <c r="CG44" s="83"/>
      <c r="CH44" s="83"/>
      <c r="CI44" s="84"/>
      <c r="CJ44" s="82" t="s">
        <v>75</v>
      </c>
      <c r="CK44" s="83">
        <f t="shared" si="47"/>
        <v>-0.11894251032220969</v>
      </c>
      <c r="CL44" s="83">
        <f t="shared" si="48"/>
        <v>-5.2863337920982086E-2</v>
      </c>
      <c r="CM44" s="83">
        <f t="shared" si="49"/>
        <v>-0.15103810834566311</v>
      </c>
      <c r="CN44" s="83">
        <f t="shared" si="50"/>
        <v>0.32284395658885495</v>
      </c>
      <c r="CO44" s="83"/>
      <c r="CP44" s="83"/>
      <c r="CQ44" s="84"/>
      <c r="CR44" s="82" t="s">
        <v>76</v>
      </c>
      <c r="CS44" s="83">
        <f t="shared" si="51"/>
        <v>173.07692307692307</v>
      </c>
      <c r="CT44" s="83">
        <f t="shared" si="52"/>
        <v>76.92307692307692</v>
      </c>
      <c r="CU44" s="83">
        <f t="shared" si="53"/>
        <v>76.92307692307692</v>
      </c>
      <c r="CV44" s="83">
        <f t="shared" si="54"/>
        <v>173.07692307692307</v>
      </c>
      <c r="CW44" s="83"/>
      <c r="CX44" s="83"/>
      <c r="CY44" s="83">
        <f t="shared" si="55"/>
        <v>500</v>
      </c>
      <c r="CZ44" s="82" t="s">
        <v>77</v>
      </c>
      <c r="DA44" s="85">
        <f t="shared" si="56"/>
        <v>173.07692307692307</v>
      </c>
      <c r="DB44" s="85">
        <f t="shared" si="57"/>
        <v>76.92307692307692</v>
      </c>
      <c r="DC44" s="85">
        <f t="shared" si="58"/>
        <v>76.92307692307692</v>
      </c>
      <c r="DD44" s="85">
        <f t="shared" si="59"/>
        <v>173.07692307692307</v>
      </c>
      <c r="DE44" s="85"/>
      <c r="DF44" s="85"/>
      <c r="DG44" s="85">
        <f t="shared" si="60"/>
        <v>500</v>
      </c>
      <c r="DH44" s="82" t="s">
        <v>78</v>
      </c>
      <c r="DI44" s="85">
        <f t="shared" si="61"/>
        <v>60.331672376206761</v>
      </c>
      <c r="DJ44" s="85">
        <f t="shared" si="62"/>
        <v>26.814076611647454</v>
      </c>
      <c r="DK44" s="85">
        <f t="shared" si="63"/>
        <v>76.61164746184987</v>
      </c>
      <c r="DL44" s="85">
        <f t="shared" si="64"/>
        <v>-163.75739644970412</v>
      </c>
      <c r="DM44" s="85"/>
      <c r="DN44" s="85"/>
      <c r="DO44" s="85">
        <f t="shared" si="65"/>
        <v>0</v>
      </c>
      <c r="DP44" s="82" t="s">
        <v>79</v>
      </c>
      <c r="DQ44" s="85">
        <f t="shared" si="66"/>
        <v>34.475241357832445</v>
      </c>
      <c r="DR44" s="85">
        <f t="shared" si="67"/>
        <v>-34.475241357832445</v>
      </c>
      <c r="DS44" s="85">
        <f t="shared" si="68"/>
        <v>-34.475241357832445</v>
      </c>
      <c r="DT44" s="85">
        <f t="shared" si="69"/>
        <v>34.475241357832445</v>
      </c>
      <c r="DU44" s="85"/>
      <c r="DV44" s="85"/>
      <c r="DW44" s="85">
        <f t="shared" si="70"/>
        <v>0</v>
      </c>
    </row>
    <row r="45" spans="1:127" x14ac:dyDescent="0.3">
      <c r="A45" s="86">
        <v>500</v>
      </c>
      <c r="B45" s="87">
        <v>500</v>
      </c>
      <c r="C45" s="88">
        <v>50</v>
      </c>
      <c r="D45" s="89">
        <f t="shared" si="0"/>
        <v>233.40859545312983</v>
      </c>
      <c r="E45" s="89">
        <f t="shared" si="1"/>
        <v>207.55216443475553</v>
      </c>
      <c r="F45" s="89">
        <f t="shared" si="2"/>
        <v>103.73715353472437</v>
      </c>
      <c r="G45" s="89">
        <f t="shared" si="3"/>
        <v>42.447835565244475</v>
      </c>
      <c r="H45" s="89">
        <f t="shared" si="4"/>
        <v>153.53472438492679</v>
      </c>
      <c r="I45" s="89">
        <f t="shared" si="5"/>
        <v>42.447835565244475</v>
      </c>
      <c r="J45" s="89">
        <f t="shared" si="6"/>
        <v>9.3195266272189485</v>
      </c>
      <c r="K45" s="89">
        <f t="shared" si="7"/>
        <v>207.55216443475553</v>
      </c>
      <c r="V45" s="78">
        <f t="shared" si="8"/>
        <v>-946.15384615384608</v>
      </c>
      <c r="W45" s="79">
        <f t="shared" si="9"/>
        <v>500</v>
      </c>
      <c r="X45" s="80" t="str">
        <f t="shared" si="10"/>
        <v>OK</v>
      </c>
      <c r="Y45" s="79">
        <f t="shared" si="11"/>
        <v>500</v>
      </c>
      <c r="Z45" s="80" t="str">
        <f t="shared" si="12"/>
        <v>OK</v>
      </c>
      <c r="AA45" s="81">
        <f t="shared" si="13"/>
        <v>-946.15384615384585</v>
      </c>
      <c r="AB45" s="80" t="str">
        <f t="shared" si="14"/>
        <v>OK</v>
      </c>
      <c r="AF45" s="82" t="s">
        <v>8</v>
      </c>
      <c r="AG45" s="83">
        <f t="shared" si="15"/>
        <v>0.11044661672776616</v>
      </c>
      <c r="AH45" s="83">
        <f t="shared" si="16"/>
        <v>4.9087385212340517E-2</v>
      </c>
      <c r="AI45" s="83">
        <f t="shared" si="17"/>
        <v>4.9087385212340517E-2</v>
      </c>
      <c r="AJ45" s="83">
        <f t="shared" si="18"/>
        <v>0.11044661672776616</v>
      </c>
      <c r="AK45" s="83"/>
      <c r="AL45" s="83"/>
      <c r="AM45" s="83">
        <f t="shared" si="19"/>
        <v>0.31906800388021339</v>
      </c>
      <c r="AN45" s="82" t="s">
        <v>9</v>
      </c>
      <c r="AO45" s="83">
        <f t="shared" si="20"/>
        <v>0.11044661672776616</v>
      </c>
      <c r="AP45" s="83">
        <f t="shared" si="21"/>
        <v>-4.9087385212340517E-2</v>
      </c>
      <c r="AQ45" s="83">
        <f t="shared" si="22"/>
        <v>-4.9087385212340517E-2</v>
      </c>
      <c r="AR45" s="83">
        <f t="shared" si="23"/>
        <v>0.11044661672776616</v>
      </c>
      <c r="AS45" s="83"/>
      <c r="AT45" s="83"/>
      <c r="AU45" s="83">
        <f t="shared" si="24"/>
        <v>0.12271846303085129</v>
      </c>
      <c r="AV45" s="82" t="s">
        <v>10</v>
      </c>
      <c r="AW45" s="83">
        <f t="shared" si="25"/>
        <v>0.11044661672776616</v>
      </c>
      <c r="AX45" s="83">
        <f t="shared" si="26"/>
        <v>4.9087385212340517E-2</v>
      </c>
      <c r="AY45" s="83">
        <f t="shared" si="27"/>
        <v>-4.9087385212340517E-2</v>
      </c>
      <c r="AZ45" s="83">
        <f t="shared" si="28"/>
        <v>0.55223308363883084</v>
      </c>
      <c r="BA45" s="83"/>
      <c r="BB45" s="83"/>
      <c r="BC45" s="83">
        <f t="shared" si="29"/>
        <v>0.66267970036659696</v>
      </c>
      <c r="BD45" s="82" t="s">
        <v>71</v>
      </c>
      <c r="BE45" s="83">
        <f t="shared" si="30"/>
        <v>0.61538461538461542</v>
      </c>
      <c r="BF45" s="83">
        <f t="shared" si="31"/>
        <v>-1.3846153846153846</v>
      </c>
      <c r="BG45" s="83">
        <f t="shared" si="32"/>
        <v>-1.3846153846153846</v>
      </c>
      <c r="BH45" s="83">
        <f t="shared" si="33"/>
        <v>0.61538461538461542</v>
      </c>
      <c r="BI45" s="83"/>
      <c r="BJ45" s="83"/>
      <c r="BK45" s="84"/>
      <c r="BL45" s="82" t="s">
        <v>72</v>
      </c>
      <c r="BM45" s="83">
        <f t="shared" si="34"/>
        <v>-1.0769230769230766</v>
      </c>
      <c r="BN45" s="83">
        <f t="shared" si="35"/>
        <v>-1.0769230769230766</v>
      </c>
      <c r="BO45" s="83">
        <f t="shared" si="36"/>
        <v>-3.0769230769230766</v>
      </c>
      <c r="BP45" s="83">
        <f t="shared" si="37"/>
        <v>2.9230769230769234</v>
      </c>
      <c r="BQ45" s="83"/>
      <c r="BR45" s="83"/>
      <c r="BS45" s="84"/>
      <c r="BT45" s="82" t="s">
        <v>73</v>
      </c>
      <c r="BU45" s="83">
        <f t="shared" si="38"/>
        <v>0.16991787188887095</v>
      </c>
      <c r="BV45" s="83">
        <f t="shared" si="39"/>
        <v>0.15103810834566309</v>
      </c>
      <c r="BW45" s="83">
        <f t="shared" si="40"/>
        <v>0.5588410008789535</v>
      </c>
      <c r="BX45" s="83">
        <f t="shared" si="41"/>
        <v>0.98552365695545219</v>
      </c>
      <c r="BY45" s="83"/>
      <c r="BZ45" s="83"/>
      <c r="CA45" s="83">
        <f t="shared" si="42"/>
        <v>1.8653206380689398</v>
      </c>
      <c r="CB45" s="82" t="s">
        <v>74</v>
      </c>
      <c r="CC45" s="83">
        <f t="shared" si="43"/>
        <v>6.7967148755548407E-2</v>
      </c>
      <c r="CD45" s="83">
        <f t="shared" si="44"/>
        <v>-6.7967148755548407E-2</v>
      </c>
      <c r="CE45" s="83">
        <f t="shared" si="45"/>
        <v>-6.7967148755548407E-2</v>
      </c>
      <c r="CF45" s="83">
        <f t="shared" si="46"/>
        <v>6.7967148755548407E-2</v>
      </c>
      <c r="CG45" s="83"/>
      <c r="CH45" s="83"/>
      <c r="CI45" s="84"/>
      <c r="CJ45" s="82" t="s">
        <v>75</v>
      </c>
      <c r="CK45" s="83">
        <f t="shared" si="47"/>
        <v>-0.11894251032220969</v>
      </c>
      <c r="CL45" s="83">
        <f t="shared" si="48"/>
        <v>-5.2863337920982086E-2</v>
      </c>
      <c r="CM45" s="83">
        <f t="shared" si="49"/>
        <v>-0.15103810834566311</v>
      </c>
      <c r="CN45" s="83">
        <f t="shared" si="50"/>
        <v>0.32284395658885495</v>
      </c>
      <c r="CO45" s="83"/>
      <c r="CP45" s="83"/>
      <c r="CQ45" s="84"/>
      <c r="CR45" s="82" t="s">
        <v>76</v>
      </c>
      <c r="CS45" s="83">
        <f t="shared" si="51"/>
        <v>173.07692307692307</v>
      </c>
      <c r="CT45" s="83">
        <f t="shared" si="52"/>
        <v>76.92307692307692</v>
      </c>
      <c r="CU45" s="83">
        <f t="shared" si="53"/>
        <v>76.92307692307692</v>
      </c>
      <c r="CV45" s="83">
        <f t="shared" si="54"/>
        <v>173.07692307692307</v>
      </c>
      <c r="CW45" s="83"/>
      <c r="CX45" s="83"/>
      <c r="CY45" s="83">
        <f t="shared" si="55"/>
        <v>500</v>
      </c>
      <c r="CZ45" s="82" t="s">
        <v>77</v>
      </c>
      <c r="DA45" s="85">
        <f t="shared" si="56"/>
        <v>173.07692307692307</v>
      </c>
      <c r="DB45" s="85">
        <f t="shared" si="57"/>
        <v>76.92307692307692</v>
      </c>
      <c r="DC45" s="85">
        <f t="shared" si="58"/>
        <v>76.92307692307692</v>
      </c>
      <c r="DD45" s="85">
        <f t="shared" si="59"/>
        <v>173.07692307692307</v>
      </c>
      <c r="DE45" s="85"/>
      <c r="DF45" s="85"/>
      <c r="DG45" s="85">
        <f t="shared" si="60"/>
        <v>500</v>
      </c>
      <c r="DH45" s="82" t="s">
        <v>78</v>
      </c>
      <c r="DI45" s="85">
        <f t="shared" si="61"/>
        <v>60.331672376206761</v>
      </c>
      <c r="DJ45" s="85">
        <f t="shared" si="62"/>
        <v>26.814076611647454</v>
      </c>
      <c r="DK45" s="85">
        <f t="shared" si="63"/>
        <v>76.61164746184987</v>
      </c>
      <c r="DL45" s="85">
        <f t="shared" si="64"/>
        <v>-163.75739644970412</v>
      </c>
      <c r="DM45" s="85"/>
      <c r="DN45" s="85"/>
      <c r="DO45" s="85">
        <f t="shared" si="65"/>
        <v>0</v>
      </c>
      <c r="DP45" s="82" t="s">
        <v>79</v>
      </c>
      <c r="DQ45" s="85">
        <f t="shared" si="66"/>
        <v>34.475241357832445</v>
      </c>
      <c r="DR45" s="85">
        <f t="shared" si="67"/>
        <v>-34.475241357832445</v>
      </c>
      <c r="DS45" s="85">
        <f t="shared" si="68"/>
        <v>-34.475241357832445</v>
      </c>
      <c r="DT45" s="85">
        <f t="shared" si="69"/>
        <v>34.475241357832445</v>
      </c>
      <c r="DU45" s="85"/>
      <c r="DV45" s="85"/>
      <c r="DW45" s="85">
        <f t="shared" si="70"/>
        <v>0</v>
      </c>
    </row>
    <row r="46" spans="1:127" x14ac:dyDescent="0.3">
      <c r="A46" s="90"/>
      <c r="B46" s="90"/>
      <c r="C46" s="90"/>
      <c r="D46" s="91"/>
      <c r="E46" s="42"/>
      <c r="F46" s="42"/>
      <c r="G46" s="42"/>
      <c r="H46" s="42"/>
      <c r="I46" s="42"/>
      <c r="J46" s="42"/>
      <c r="K46" s="42"/>
    </row>
    <row r="47" spans="1:127" x14ac:dyDescent="0.3">
      <c r="A47" s="90"/>
      <c r="B47" s="37"/>
      <c r="C47" s="90"/>
      <c r="D47" s="91"/>
      <c r="E47" s="42"/>
      <c r="F47" s="42"/>
      <c r="G47" s="42"/>
      <c r="H47" s="42"/>
      <c r="I47" s="42"/>
      <c r="J47" s="42"/>
      <c r="K47" s="42"/>
    </row>
    <row r="48" spans="1:127" x14ac:dyDescent="0.3">
      <c r="A48" s="90"/>
      <c r="B48" s="37"/>
      <c r="C48" s="90"/>
      <c r="D48" s="91"/>
      <c r="E48" s="42"/>
      <c r="F48" s="42"/>
      <c r="G48" s="42"/>
      <c r="H48" s="42"/>
      <c r="I48" s="42"/>
      <c r="J48" s="42"/>
      <c r="K48" s="42"/>
    </row>
    <row r="49" spans="1:11" x14ac:dyDescent="0.3">
      <c r="A49" s="90"/>
      <c r="B49" s="37"/>
      <c r="C49" s="90"/>
      <c r="D49" s="91"/>
      <c r="E49" s="42"/>
      <c r="F49" s="42"/>
      <c r="G49" s="42"/>
      <c r="H49" s="42"/>
      <c r="I49" s="42"/>
      <c r="J49" s="42"/>
      <c r="K49" s="42"/>
    </row>
    <row r="50" spans="1:11" x14ac:dyDescent="0.3">
      <c r="A50" s="90"/>
      <c r="B50" s="37"/>
      <c r="C50" s="90"/>
      <c r="D50" s="91"/>
      <c r="E50" s="42"/>
      <c r="F50" s="42"/>
      <c r="G50" s="42"/>
      <c r="H50" s="42"/>
      <c r="I50" s="42"/>
      <c r="J50" s="42"/>
      <c r="K50" s="42"/>
    </row>
    <row r="51" spans="1:11" x14ac:dyDescent="0.3">
      <c r="A51" s="90"/>
      <c r="B51" s="37"/>
      <c r="C51" s="90"/>
      <c r="D51" s="91"/>
      <c r="E51" s="42"/>
      <c r="F51" s="42"/>
      <c r="G51" s="42"/>
      <c r="H51" s="42"/>
      <c r="I51" s="42"/>
      <c r="J51" s="42"/>
      <c r="K51" s="42"/>
    </row>
    <row r="52" spans="1:11" x14ac:dyDescent="0.3">
      <c r="A52" s="90"/>
      <c r="B52" s="37"/>
      <c r="C52" s="90"/>
      <c r="D52" s="91"/>
      <c r="E52" s="42"/>
      <c r="F52" s="42"/>
      <c r="G52" s="42"/>
      <c r="H52" s="42"/>
      <c r="I52" s="42"/>
      <c r="J52" s="42"/>
      <c r="K52" s="42"/>
    </row>
    <row r="53" spans="1:11" x14ac:dyDescent="0.3">
      <c r="A53" s="90"/>
      <c r="B53" s="90"/>
      <c r="C53" s="90"/>
      <c r="D53" s="91"/>
      <c r="E53" s="42"/>
      <c r="F53" s="42"/>
      <c r="G53" s="42"/>
      <c r="H53" s="42"/>
      <c r="I53" s="42"/>
      <c r="J53" s="42"/>
      <c r="K53" s="42"/>
    </row>
    <row r="54" spans="1:11" x14ac:dyDescent="0.3">
      <c r="A54" s="90"/>
      <c r="D54" s="42"/>
      <c r="F54" s="42"/>
      <c r="G54" s="42"/>
      <c r="H54" s="42"/>
      <c r="I54" s="42"/>
      <c r="J54" s="42"/>
      <c r="K54" s="42"/>
    </row>
    <row r="55" spans="1:11" x14ac:dyDescent="0.3">
      <c r="A55" s="90"/>
      <c r="D55" s="42"/>
      <c r="F55" s="42"/>
      <c r="G55" s="42"/>
      <c r="H55" s="42"/>
      <c r="I55" s="42"/>
      <c r="J55" s="42"/>
      <c r="K55" s="42"/>
    </row>
    <row r="56" spans="1:11" x14ac:dyDescent="0.3">
      <c r="A56" s="90"/>
      <c r="D56" s="42"/>
      <c r="F56" s="42"/>
      <c r="G56" s="42"/>
      <c r="H56" s="42"/>
      <c r="I56" s="42"/>
      <c r="J56" s="42"/>
      <c r="K56" s="42"/>
    </row>
    <row r="57" spans="1:11" x14ac:dyDescent="0.3">
      <c r="A57" s="90"/>
      <c r="D57" s="42"/>
      <c r="F57" s="42"/>
      <c r="G57" s="42"/>
      <c r="H57" s="42"/>
      <c r="I57" s="42"/>
      <c r="J57" s="42"/>
      <c r="K57" s="42"/>
    </row>
    <row r="58" spans="1:11" x14ac:dyDescent="0.3">
      <c r="A58" s="42"/>
      <c r="B58" s="42"/>
      <c r="C58" s="37"/>
      <c r="D58" s="42"/>
      <c r="E58" s="42"/>
      <c r="F58" s="42"/>
      <c r="G58" s="42"/>
      <c r="H58" s="42"/>
      <c r="I58" s="42"/>
      <c r="J58" s="42"/>
      <c r="K58" s="42"/>
    </row>
    <row r="59" spans="1:11" x14ac:dyDescent="0.3">
      <c r="A59" s="37"/>
      <c r="B59" s="92"/>
      <c r="C59" s="93"/>
      <c r="D59" s="37"/>
      <c r="E59" s="37"/>
      <c r="F59" s="37"/>
      <c r="G59" s="93"/>
      <c r="H59" s="37"/>
      <c r="I59" s="37"/>
      <c r="J59" s="37"/>
      <c r="K59" s="37"/>
    </row>
    <row r="60" spans="1:11" x14ac:dyDescent="0.3">
      <c r="A60" s="37"/>
      <c r="B60" s="94"/>
      <c r="C60" s="93"/>
      <c r="D60" s="95"/>
      <c r="E60" s="95"/>
      <c r="F60" s="96" t="s">
        <v>82</v>
      </c>
      <c r="G60" s="93"/>
      <c r="H60" s="95"/>
      <c r="I60" s="95"/>
      <c r="J60" s="95"/>
      <c r="K60" s="37"/>
    </row>
    <row r="61" spans="1:11" x14ac:dyDescent="0.3">
      <c r="A61" s="37"/>
      <c r="B61" s="95"/>
      <c r="C61" s="95"/>
      <c r="D61" s="95"/>
      <c r="E61" s="95"/>
      <c r="F61" s="106" t="s">
        <v>95</v>
      </c>
      <c r="G61" s="95"/>
      <c r="H61" s="95"/>
      <c r="I61" s="95"/>
      <c r="J61" s="95"/>
      <c r="K61" s="37"/>
    </row>
  </sheetData>
  <mergeCells count="5">
    <mergeCell ref="D31:E31"/>
    <mergeCell ref="F31:G31"/>
    <mergeCell ref="H31:I31"/>
    <mergeCell ref="J31:K31"/>
    <mergeCell ref="D30:K30"/>
  </mergeCells>
  <phoneticPr fontId="3" type="noConversion"/>
  <hyperlinks>
    <hyperlink ref="F61" r:id="rId1"/>
  </hyperlinks>
  <pageMargins left="0.47244094488188981" right="0.23622047244094491" top="0.31496062992125984" bottom="0.98425196850393704" header="0.43307086614173229" footer="0.59055118110236227"/>
  <pageSetup scale="9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BltGrp-Portrait</vt:lpstr>
      <vt:lpstr>'BltGrp-Portrait'!Print_Area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2006-09-08T19:49:03Z</cp:lastPrinted>
  <dcterms:created xsi:type="dcterms:W3CDTF">2005-06-02T14:51:17Z</dcterms:created>
  <dcterms:modified xsi:type="dcterms:W3CDTF">2016-03-02T16:28:47Z</dcterms:modified>
  <cp:category>Engineering Spreadsheets; Analysis; AA-SM</cp:category>
  <cp:contentStatus>Released</cp:contentStatus>
</cp:coreProperties>
</file>