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6168" yWindow="300" windowWidth="9972" windowHeight="11016" tabRatio="728"/>
  </bookViews>
  <sheets>
    <sheet name="READ ME" sheetId="11" r:id="rId1"/>
    <sheet name="BltGrp-Portrait" sheetId="8" r:id="rId2"/>
  </sheets>
  <definedNames>
    <definedName name="_xlnm.Print_Area" localSheetId="1">'BltGrp-Portrait'!$A$8:$K$62</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11" l="1"/>
  <c r="B12" i="8" l="1"/>
  <c r="F11" i="8"/>
  <c r="L10" i="8"/>
  <c r="F10" i="8"/>
  <c r="J9" i="8"/>
  <c r="F9" i="8"/>
  <c r="J8" i="8"/>
  <c r="F8" i="8"/>
  <c r="X7" i="8"/>
  <c r="X6" i="8"/>
  <c r="X5" i="8"/>
  <c r="X4" i="8"/>
  <c r="X3" i="8"/>
  <c r="X2" i="8"/>
  <c r="X1" i="8"/>
  <c r="G1" i="8" s="1"/>
  <c r="J10" i="8" l="1"/>
  <c r="AG42" i="8"/>
  <c r="AF42" i="8"/>
  <c r="AE42" i="8"/>
  <c r="AG41" i="8"/>
  <c r="AK41" i="8" s="1"/>
  <c r="AF41" i="8"/>
  <c r="AJ41" i="8" s="1"/>
  <c r="AE41" i="8"/>
  <c r="AI41" i="8" s="1"/>
  <c r="AG40" i="8"/>
  <c r="AK40" i="8" s="1"/>
  <c r="AF40" i="8"/>
  <c r="AE40" i="8"/>
  <c r="AG39" i="8"/>
  <c r="AF39" i="8"/>
  <c r="AE39" i="8"/>
  <c r="AG38" i="8"/>
  <c r="AK38" i="8" s="1"/>
  <c r="AF38" i="8"/>
  <c r="AJ38" i="8" s="1"/>
  <c r="AE38" i="8"/>
  <c r="AG37" i="8"/>
  <c r="AO37" i="8" s="1"/>
  <c r="AF37" i="8"/>
  <c r="AN37" i="8" s="1"/>
  <c r="AE37" i="8"/>
  <c r="AM37" i="8" s="1"/>
  <c r="AG36" i="8"/>
  <c r="AF36" i="8"/>
  <c r="AE36" i="8"/>
  <c r="AG35" i="8"/>
  <c r="AK35" i="8" s="1"/>
  <c r="AF35" i="8"/>
  <c r="AJ35" i="8" s="1"/>
  <c r="AE35" i="8"/>
  <c r="AG34" i="8"/>
  <c r="AO34" i="8" s="1"/>
  <c r="AF34" i="8"/>
  <c r="AN34" i="8" s="1"/>
  <c r="AE34" i="8"/>
  <c r="AG33" i="8"/>
  <c r="AK33" i="8" s="1"/>
  <c r="AF33" i="8"/>
  <c r="AJ33" i="8" s="1"/>
  <c r="AE33" i="8"/>
  <c r="AG32" i="8"/>
  <c r="AK32" i="8" s="1"/>
  <c r="AF32" i="8"/>
  <c r="AE32" i="8"/>
  <c r="AM32" i="8" s="1"/>
  <c r="AG31" i="8"/>
  <c r="AF31" i="8"/>
  <c r="AE31" i="8"/>
  <c r="AI31" i="8" s="1"/>
  <c r="AG30" i="8"/>
  <c r="AK30" i="8" s="1"/>
  <c r="AF30" i="8"/>
  <c r="AN30" i="8" s="1"/>
  <c r="AE30" i="8"/>
  <c r="AI30" i="8" s="1"/>
  <c r="AH41" i="8" l="1"/>
  <c r="BG41" i="8" s="1"/>
  <c r="AJ30" i="8"/>
  <c r="AH31" i="8"/>
  <c r="BG31" i="8" s="1"/>
  <c r="AH34" i="8"/>
  <c r="BM34" i="8" s="1"/>
  <c r="AH36" i="8"/>
  <c r="BK36" i="8" s="1"/>
  <c r="AO30" i="8"/>
  <c r="AH39" i="8"/>
  <c r="BG39" i="8" s="1"/>
  <c r="AI39" i="8"/>
  <c r="AH33" i="8"/>
  <c r="BG33" i="8" s="1"/>
  <c r="AJ36" i="8"/>
  <c r="AI36" i="8"/>
  <c r="AM30" i="8"/>
  <c r="BI41" i="8"/>
  <c r="AI38" i="8"/>
  <c r="AL38" i="8" s="1"/>
  <c r="BK41" i="8"/>
  <c r="BH41" i="8"/>
  <c r="AH38" i="8"/>
  <c r="BH38" i="8" s="1"/>
  <c r="AI33" i="8"/>
  <c r="AL33" i="8" s="1"/>
  <c r="V33" i="8" s="1"/>
  <c r="AK42" i="8"/>
  <c r="AK31" i="8"/>
  <c r="AH35" i="8"/>
  <c r="AI35" i="8"/>
  <c r="AL35" i="8" s="1"/>
  <c r="AJ42" i="8"/>
  <c r="AK39" i="8"/>
  <c r="AJ31" i="8"/>
  <c r="AJ40" i="8"/>
  <c r="AJ32" i="8"/>
  <c r="AH40" i="8"/>
  <c r="BI40" i="8" s="1"/>
  <c r="AI40" i="8"/>
  <c r="AH32" i="8"/>
  <c r="BG32" i="8" s="1"/>
  <c r="AI32" i="8"/>
  <c r="AK37" i="8"/>
  <c r="AK34" i="8"/>
  <c r="AJ37" i="8"/>
  <c r="AJ34" i="8"/>
  <c r="AH37" i="8"/>
  <c r="BI37" i="8" s="1"/>
  <c r="AI37" i="8"/>
  <c r="BM31" i="8"/>
  <c r="AM35" i="8"/>
  <c r="AP37" i="8"/>
  <c r="AO42" i="8"/>
  <c r="AO31" i="8"/>
  <c r="BK33" i="8"/>
  <c r="AN40" i="8"/>
  <c r="AN42" i="8"/>
  <c r="AN31" i="8"/>
  <c r="AN32" i="8"/>
  <c r="AO39" i="8"/>
  <c r="AM40" i="8"/>
  <c r="AL41" i="8"/>
  <c r="V41" i="8" s="1"/>
  <c r="AH42" i="8"/>
  <c r="BK42" i="8" s="1"/>
  <c r="AM39" i="8"/>
  <c r="AO41" i="8"/>
  <c r="BM41" i="8"/>
  <c r="AM34" i="8"/>
  <c r="AP34" i="8" s="1"/>
  <c r="AO36" i="8"/>
  <c r="AN39" i="8"/>
  <c r="AM42" i="8"/>
  <c r="AM31" i="8"/>
  <c r="AO33" i="8"/>
  <c r="AN36" i="8"/>
  <c r="AN33" i="8"/>
  <c r="AM36" i="8"/>
  <c r="AO38" i="8"/>
  <c r="AN41" i="8"/>
  <c r="BL41" i="8"/>
  <c r="AM33" i="8"/>
  <c r="AO35" i="8"/>
  <c r="AN38" i="8"/>
  <c r="AM41" i="8"/>
  <c r="AO32" i="8"/>
  <c r="AI34" i="8"/>
  <c r="AN35" i="8"/>
  <c r="AK36" i="8"/>
  <c r="AM38" i="8"/>
  <c r="AJ39" i="8"/>
  <c r="AO40" i="8"/>
  <c r="AI42" i="8"/>
  <c r="AH30" i="8"/>
  <c r="BM30" i="8" s="1"/>
  <c r="AL30" i="8"/>
  <c r="BG38" i="8" l="1"/>
  <c r="AL31" i="8"/>
  <c r="V31" i="8" s="1"/>
  <c r="BH40" i="8"/>
  <c r="BH31" i="8"/>
  <c r="BL31" i="8"/>
  <c r="BI31" i="8"/>
  <c r="BK31" i="8"/>
  <c r="BM32" i="8"/>
  <c r="BH39" i="8"/>
  <c r="AL42" i="8"/>
  <c r="W34" i="8"/>
  <c r="AV34" i="8" s="1"/>
  <c r="BF34" i="8" s="1"/>
  <c r="BI36" i="8"/>
  <c r="AL36" i="8"/>
  <c r="V36" i="8" s="1"/>
  <c r="AQ36" i="8" s="1"/>
  <c r="BK34" i="8"/>
  <c r="BL34" i="8"/>
  <c r="BK39" i="8"/>
  <c r="BM39" i="8"/>
  <c r="BH36" i="8"/>
  <c r="BL39" i="8"/>
  <c r="BH34" i="8"/>
  <c r="BG36" i="8"/>
  <c r="BI34" i="8"/>
  <c r="BL36" i="8"/>
  <c r="BM36" i="8"/>
  <c r="BG34" i="8"/>
  <c r="AP41" i="8"/>
  <c r="W41" i="8" s="1"/>
  <c r="X41" i="8" s="1"/>
  <c r="BI39" i="8"/>
  <c r="AP30" i="8"/>
  <c r="W30" i="8" s="1"/>
  <c r="AU30" i="8" s="1"/>
  <c r="BE30" i="8" s="1"/>
  <c r="BJ41" i="8"/>
  <c r="BM38" i="8"/>
  <c r="BM33" i="8"/>
  <c r="BI33" i="8"/>
  <c r="BN41" i="8"/>
  <c r="BI38" i="8"/>
  <c r="BL33" i="8"/>
  <c r="BH33" i="8"/>
  <c r="BK38" i="8"/>
  <c r="AP38" i="8"/>
  <c r="W38" i="8" s="1"/>
  <c r="AV38" i="8" s="1"/>
  <c r="BF38" i="8" s="1"/>
  <c r="AP33" i="8"/>
  <c r="W33" i="8" s="1"/>
  <c r="X33" i="8" s="1"/>
  <c r="AP35" i="8"/>
  <c r="W35" i="8" s="1"/>
  <c r="AU35" i="8" s="1"/>
  <c r="BE35" i="8" s="1"/>
  <c r="AL39" i="8"/>
  <c r="V39" i="8" s="1"/>
  <c r="AS39" i="8" s="1"/>
  <c r="AP42" i="8"/>
  <c r="W42" i="8" s="1"/>
  <c r="BM40" i="8"/>
  <c r="BL38" i="8"/>
  <c r="AP32" i="8"/>
  <c r="W32" i="8" s="1"/>
  <c r="AU32" i="8" s="1"/>
  <c r="BE32" i="8" s="1"/>
  <c r="V38" i="8"/>
  <c r="AL40" i="8"/>
  <c r="V40" i="8" s="1"/>
  <c r="BH35" i="8"/>
  <c r="BI35" i="8"/>
  <c r="BG35" i="8"/>
  <c r="AP39" i="8"/>
  <c r="W39" i="8" s="1"/>
  <c r="BK40" i="8"/>
  <c r="BM35" i="8"/>
  <c r="BL40" i="8"/>
  <c r="BG37" i="8"/>
  <c r="AL37" i="8"/>
  <c r="V37" i="8" s="1"/>
  <c r="BM37" i="8"/>
  <c r="BK37" i="8"/>
  <c r="BL37" i="8"/>
  <c r="AL32" i="8"/>
  <c r="V32" i="8" s="1"/>
  <c r="V42" i="8"/>
  <c r="BL35" i="8"/>
  <c r="BG40" i="8"/>
  <c r="V35" i="8"/>
  <c r="BG42" i="8"/>
  <c r="BH42" i="8"/>
  <c r="AL34" i="8"/>
  <c r="V34" i="8" s="1"/>
  <c r="AP31" i="8"/>
  <c r="W31" i="8" s="1"/>
  <c r="BM42" i="8"/>
  <c r="AT33" i="8"/>
  <c r="AQ41" i="8"/>
  <c r="AR41" i="8"/>
  <c r="AS41" i="8"/>
  <c r="AT41" i="8"/>
  <c r="AQ33" i="8"/>
  <c r="AR33" i="8"/>
  <c r="AS33" i="8"/>
  <c r="BI32" i="8"/>
  <c r="BK32" i="8"/>
  <c r="BL32" i="8"/>
  <c r="BK35" i="8"/>
  <c r="BH37" i="8"/>
  <c r="BI42" i="8"/>
  <c r="W37" i="8"/>
  <c r="AP36" i="8"/>
  <c r="W36" i="8" s="1"/>
  <c r="AP40" i="8"/>
  <c r="W40" i="8" s="1"/>
  <c r="BL42" i="8"/>
  <c r="BH32" i="8"/>
  <c r="V30" i="8"/>
  <c r="BH30" i="8"/>
  <c r="BL30" i="8"/>
  <c r="BK30" i="8"/>
  <c r="BI30" i="8"/>
  <c r="BG30" i="8"/>
  <c r="AT38" i="8" l="1"/>
  <c r="AQ31" i="8"/>
  <c r="AR31" i="8"/>
  <c r="AS31" i="8"/>
  <c r="AU33" i="8"/>
  <c r="BE33" i="8" s="1"/>
  <c r="BJ38" i="8"/>
  <c r="BN34" i="8"/>
  <c r="BN31" i="8"/>
  <c r="BJ31" i="8"/>
  <c r="AV30" i="8"/>
  <c r="BF30" i="8" s="1"/>
  <c r="AS36" i="8"/>
  <c r="BC36" i="8" s="1"/>
  <c r="AT30" i="8"/>
  <c r="BD30" i="8" s="1"/>
  <c r="X34" i="8"/>
  <c r="AR36" i="8"/>
  <c r="BB36" i="8" s="1"/>
  <c r="BJ33" i="8"/>
  <c r="BN39" i="8"/>
  <c r="BJ34" i="8"/>
  <c r="BJ39" i="8"/>
  <c r="BJ36" i="8"/>
  <c r="AU34" i="8"/>
  <c r="BE34" i="8" s="1"/>
  <c r="AV32" i="8"/>
  <c r="BF32" i="8" s="1"/>
  <c r="AT34" i="8"/>
  <c r="BD34" i="8" s="1"/>
  <c r="AV33" i="8"/>
  <c r="BF33" i="8" s="1"/>
  <c r="BN38" i="8"/>
  <c r="BN36" i="8"/>
  <c r="BJ32" i="8"/>
  <c r="AU41" i="8"/>
  <c r="BE41" i="8" s="1"/>
  <c r="AV41" i="8"/>
  <c r="BF41" i="8" s="1"/>
  <c r="AT32" i="8"/>
  <c r="BD32" i="8" s="1"/>
  <c r="BN33" i="8"/>
  <c r="X38" i="8"/>
  <c r="X35" i="8"/>
  <c r="AT35" i="8"/>
  <c r="BD35" i="8" s="1"/>
  <c r="AV35" i="8"/>
  <c r="BF35" i="8" s="1"/>
  <c r="AQ39" i="8"/>
  <c r="BA39" i="8" s="1"/>
  <c r="AU38" i="8"/>
  <c r="BE38" i="8" s="1"/>
  <c r="AR39" i="8"/>
  <c r="BB39" i="8" s="1"/>
  <c r="AS38" i="8"/>
  <c r="BC38" i="8" s="1"/>
  <c r="AR38" i="8"/>
  <c r="BB38" i="8" s="1"/>
  <c r="AQ38" i="8"/>
  <c r="BA38" i="8" s="1"/>
  <c r="AT37" i="8"/>
  <c r="AU37" i="8"/>
  <c r="BE37" i="8" s="1"/>
  <c r="X37" i="8"/>
  <c r="AV37" i="8"/>
  <c r="BF37" i="8" s="1"/>
  <c r="BD41" i="8"/>
  <c r="BJ42" i="8"/>
  <c r="AT39" i="8"/>
  <c r="AU39" i="8"/>
  <c r="BE39" i="8" s="1"/>
  <c r="AV39" i="8"/>
  <c r="BF39" i="8" s="1"/>
  <c r="X39" i="8"/>
  <c r="AQ40" i="8"/>
  <c r="AR40" i="8"/>
  <c r="AS40" i="8"/>
  <c r="AW41" i="8"/>
  <c r="BA41" i="8"/>
  <c r="AQ32" i="8"/>
  <c r="AR32" i="8"/>
  <c r="AS32" i="8"/>
  <c r="BN40" i="8"/>
  <c r="BC39" i="8"/>
  <c r="AT36" i="8"/>
  <c r="AU36" i="8"/>
  <c r="BE36" i="8" s="1"/>
  <c r="AV36" i="8"/>
  <c r="BF36" i="8" s="1"/>
  <c r="X36" i="8"/>
  <c r="BN35" i="8"/>
  <c r="AW33" i="8"/>
  <c r="BA33" i="8"/>
  <c r="BB41" i="8"/>
  <c r="BB31" i="8"/>
  <c r="X40" i="8"/>
  <c r="AT40" i="8"/>
  <c r="AU40" i="8"/>
  <c r="BE40" i="8" s="1"/>
  <c r="AV40" i="8"/>
  <c r="BF40" i="8" s="1"/>
  <c r="AX33" i="8"/>
  <c r="BB33" i="8"/>
  <c r="BC41" i="8"/>
  <c r="AQ34" i="8"/>
  <c r="AR34" i="8"/>
  <c r="AS34" i="8"/>
  <c r="BD38" i="8"/>
  <c r="BC31" i="8"/>
  <c r="BC33" i="8"/>
  <c r="AQ42" i="8"/>
  <c r="AR42" i="8"/>
  <c r="AS42" i="8"/>
  <c r="BJ37" i="8"/>
  <c r="BA31" i="8"/>
  <c r="BD33" i="8"/>
  <c r="AU42" i="8"/>
  <c r="BE42" i="8" s="1"/>
  <c r="AT42" i="8"/>
  <c r="X42" i="8"/>
  <c r="AV42" i="8"/>
  <c r="BF42" i="8" s="1"/>
  <c r="BN32" i="8"/>
  <c r="AT31" i="8"/>
  <c r="AW31" i="8" s="1"/>
  <c r="AU31" i="8"/>
  <c r="BE31" i="8" s="1"/>
  <c r="X31" i="8"/>
  <c r="AV31" i="8"/>
  <c r="BF31" i="8" s="1"/>
  <c r="BJ40" i="8"/>
  <c r="BN37" i="8"/>
  <c r="BA36" i="8"/>
  <c r="BJ35" i="8"/>
  <c r="AQ35" i="8"/>
  <c r="AR35" i="8"/>
  <c r="AS35" i="8"/>
  <c r="AQ37" i="8"/>
  <c r="AR37" i="8"/>
  <c r="AS37" i="8"/>
  <c r="X32" i="8"/>
  <c r="BN42" i="8"/>
  <c r="AQ30" i="8"/>
  <c r="AW30" i="8" s="1"/>
  <c r="AR30" i="8"/>
  <c r="BB30" i="8" s="1"/>
  <c r="AS30" i="8"/>
  <c r="X30" i="8"/>
  <c r="BN30" i="8"/>
  <c r="BJ30" i="8"/>
  <c r="AY30" i="8" l="1"/>
  <c r="AY36" i="8"/>
  <c r="AY33" i="8"/>
  <c r="AZ33" i="8" s="1"/>
  <c r="BO33" i="8" s="1"/>
  <c r="AX41" i="8"/>
  <c r="AY41" i="8"/>
  <c r="AX38" i="8"/>
  <c r="AX31" i="8"/>
  <c r="AY38" i="8"/>
  <c r="AW38" i="8"/>
  <c r="BC37" i="8"/>
  <c r="AY37" i="8"/>
  <c r="AY35" i="8"/>
  <c r="BC35" i="8"/>
  <c r="BD36" i="8"/>
  <c r="BD39" i="8"/>
  <c r="BD37" i="8"/>
  <c r="BA37" i="8"/>
  <c r="AW37" i="8"/>
  <c r="BD42" i="8"/>
  <c r="BA32" i="8"/>
  <c r="AW32" i="8"/>
  <c r="AX37" i="8"/>
  <c r="BB37" i="8"/>
  <c r="AW34" i="8"/>
  <c r="BA34" i="8"/>
  <c r="BB32" i="8"/>
  <c r="AX32" i="8"/>
  <c r="AX34" i="8"/>
  <c r="BB34" i="8"/>
  <c r="AY32" i="8"/>
  <c r="BC32" i="8"/>
  <c r="AY34" i="8"/>
  <c r="BC34" i="8"/>
  <c r="AW40" i="8"/>
  <c r="BA40" i="8"/>
  <c r="AW42" i="8"/>
  <c r="BA42" i="8"/>
  <c r="BD40" i="8"/>
  <c r="BB40" i="8"/>
  <c r="AX40" i="8"/>
  <c r="AW35" i="8"/>
  <c r="BA35" i="8"/>
  <c r="BD31" i="8"/>
  <c r="BB42" i="8"/>
  <c r="AX42" i="8"/>
  <c r="AY40" i="8"/>
  <c r="BC40" i="8"/>
  <c r="AX35" i="8"/>
  <c r="BB35" i="8"/>
  <c r="AY42" i="8"/>
  <c r="BC42" i="8"/>
  <c r="AW39" i="8"/>
  <c r="AW36" i="8"/>
  <c r="AX36" i="8"/>
  <c r="AX39" i="8"/>
  <c r="AY31" i="8"/>
  <c r="AY39" i="8"/>
  <c r="BC30" i="8"/>
  <c r="BA30" i="8"/>
  <c r="AX30" i="8"/>
  <c r="AZ41" i="8" l="1"/>
  <c r="BT41" i="8" s="1"/>
  <c r="I41" i="8" s="1"/>
  <c r="AZ30" i="8"/>
  <c r="BT30" i="8" s="1"/>
  <c r="I30" i="8" s="1"/>
  <c r="AZ34" i="8"/>
  <c r="BO34" i="8" s="1"/>
  <c r="F34" i="8" s="1"/>
  <c r="AZ38" i="8"/>
  <c r="BU38" i="8" s="1"/>
  <c r="K38" i="8" s="1"/>
  <c r="AZ31" i="8"/>
  <c r="BO31" i="8" s="1"/>
  <c r="AZ36" i="8"/>
  <c r="BU36" i="8" s="1"/>
  <c r="K36" i="8" s="1"/>
  <c r="AZ32" i="8"/>
  <c r="BU33" i="8"/>
  <c r="K33" i="8" s="1"/>
  <c r="AZ37" i="8"/>
  <c r="BU37" i="8" s="1"/>
  <c r="K37" i="8" s="1"/>
  <c r="F33" i="8"/>
  <c r="AZ39" i="8"/>
  <c r="BP33" i="8"/>
  <c r="H33" i="8" s="1"/>
  <c r="BQ33" i="8"/>
  <c r="J33" i="8" s="1"/>
  <c r="BS33" i="8"/>
  <c r="AZ42" i="8"/>
  <c r="BU42" i="8" s="1"/>
  <c r="K42" i="8" s="1"/>
  <c r="AZ35" i="8"/>
  <c r="BU35" i="8" s="1"/>
  <c r="K35" i="8" s="1"/>
  <c r="AZ40" i="8"/>
  <c r="BT40" i="8" s="1"/>
  <c r="I40" i="8" s="1"/>
  <c r="BT33" i="8"/>
  <c r="I33" i="8" s="1"/>
  <c r="BQ30" i="8"/>
  <c r="J30" i="8" s="1"/>
  <c r="BQ41" i="8" l="1"/>
  <c r="J41" i="8" s="1"/>
  <c r="BS41" i="8"/>
  <c r="G41" i="8" s="1"/>
  <c r="BO41" i="8"/>
  <c r="BP41" i="8"/>
  <c r="H41" i="8" s="1"/>
  <c r="BU41" i="8"/>
  <c r="K41" i="8" s="1"/>
  <c r="AA41" i="8" s="1"/>
  <c r="AB41" i="8" s="1"/>
  <c r="BO37" i="8"/>
  <c r="F37" i="8" s="1"/>
  <c r="BP30" i="8"/>
  <c r="H30" i="8" s="1"/>
  <c r="BU30" i="8"/>
  <c r="K30" i="8" s="1"/>
  <c r="BO30" i="8"/>
  <c r="F30" i="8" s="1"/>
  <c r="BS30" i="8"/>
  <c r="G30" i="8" s="1"/>
  <c r="BT38" i="8"/>
  <c r="I38" i="8" s="1"/>
  <c r="BQ34" i="8"/>
  <c r="J34" i="8" s="1"/>
  <c r="BQ37" i="8"/>
  <c r="J37" i="8" s="1"/>
  <c r="BT37" i="8"/>
  <c r="I37" i="8" s="1"/>
  <c r="BT34" i="8"/>
  <c r="I34" i="8" s="1"/>
  <c r="BS34" i="8"/>
  <c r="G34" i="8" s="1"/>
  <c r="BT31" i="8"/>
  <c r="I31" i="8" s="1"/>
  <c r="BU34" i="8"/>
  <c r="K34" i="8" s="1"/>
  <c r="BS37" i="8"/>
  <c r="BO42" i="8"/>
  <c r="F42" i="8" s="1"/>
  <c r="BP34" i="8"/>
  <c r="H34" i="8" s="1"/>
  <c r="Y34" i="8" s="1"/>
  <c r="Z34" i="8" s="1"/>
  <c r="BP37" i="8"/>
  <c r="H37" i="8" s="1"/>
  <c r="BS38" i="8"/>
  <c r="BV38" i="8" s="1"/>
  <c r="BS31" i="8"/>
  <c r="G31" i="8" s="1"/>
  <c r="BP31" i="8"/>
  <c r="H31" i="8" s="1"/>
  <c r="BO36" i="8"/>
  <c r="BQ38" i="8"/>
  <c r="J38" i="8" s="1"/>
  <c r="BQ31" i="8"/>
  <c r="J31" i="8" s="1"/>
  <c r="BS36" i="8"/>
  <c r="BP38" i="8"/>
  <c r="H38" i="8" s="1"/>
  <c r="BP36" i="8"/>
  <c r="H36" i="8" s="1"/>
  <c r="BT36" i="8"/>
  <c r="I36" i="8" s="1"/>
  <c r="BO38" i="8"/>
  <c r="F38" i="8" s="1"/>
  <c r="BU31" i="8"/>
  <c r="K31" i="8" s="1"/>
  <c r="BQ36" i="8"/>
  <c r="J36" i="8" s="1"/>
  <c r="BP32" i="8"/>
  <c r="H32" i="8" s="1"/>
  <c r="BQ32" i="8"/>
  <c r="J32" i="8" s="1"/>
  <c r="BT32" i="8"/>
  <c r="I32" i="8" s="1"/>
  <c r="BS32" i="8"/>
  <c r="BU32" i="8"/>
  <c r="K32" i="8" s="1"/>
  <c r="BO32" i="8"/>
  <c r="F32" i="8" s="1"/>
  <c r="BP35" i="8"/>
  <c r="H35" i="8" s="1"/>
  <c r="BQ35" i="8"/>
  <c r="J35" i="8" s="1"/>
  <c r="BO35" i="8"/>
  <c r="BP39" i="8"/>
  <c r="H39" i="8" s="1"/>
  <c r="BU39" i="8"/>
  <c r="K39" i="8" s="1"/>
  <c r="BT39" i="8"/>
  <c r="I39" i="8" s="1"/>
  <c r="BS39" i="8"/>
  <c r="BQ39" i="8"/>
  <c r="J39" i="8" s="1"/>
  <c r="BQ40" i="8"/>
  <c r="J40" i="8" s="1"/>
  <c r="BO40" i="8"/>
  <c r="BP40" i="8"/>
  <c r="H40" i="8" s="1"/>
  <c r="BU40" i="8"/>
  <c r="K40" i="8" s="1"/>
  <c r="BV33" i="8"/>
  <c r="G33" i="8"/>
  <c r="AA33" i="8" s="1"/>
  <c r="AB33" i="8" s="1"/>
  <c r="G37" i="8"/>
  <c r="AA37" i="8" s="1"/>
  <c r="AB37" i="8" s="1"/>
  <c r="F31" i="8"/>
  <c r="BR41" i="8"/>
  <c r="F41" i="8"/>
  <c r="Y33" i="8"/>
  <c r="Z33" i="8" s="1"/>
  <c r="BQ42" i="8"/>
  <c r="J42" i="8" s="1"/>
  <c r="BT42" i="8"/>
  <c r="I42" i="8" s="1"/>
  <c r="BP42" i="8"/>
  <c r="H42" i="8" s="1"/>
  <c r="BS42" i="8"/>
  <c r="BO39" i="8"/>
  <c r="BT35" i="8"/>
  <c r="I35" i="8" s="1"/>
  <c r="BR33" i="8"/>
  <c r="BS40" i="8"/>
  <c r="BS35" i="8"/>
  <c r="BV41" i="8" l="1"/>
  <c r="AA30" i="8"/>
  <c r="Y30" i="8"/>
  <c r="BR30" i="8"/>
  <c r="BV30" i="8"/>
  <c r="Y37" i="8"/>
  <c r="Z37" i="8" s="1"/>
  <c r="BR37" i="8"/>
  <c r="AA31" i="8"/>
  <c r="AB31" i="8" s="1"/>
  <c r="AA34" i="8"/>
  <c r="AB34" i="8" s="1"/>
  <c r="BR34" i="8"/>
  <c r="BV37" i="8"/>
  <c r="G38" i="8"/>
  <c r="AA38" i="8" s="1"/>
  <c r="AB38" i="8" s="1"/>
  <c r="BV34" i="8"/>
  <c r="BR36" i="8"/>
  <c r="F36" i="8"/>
  <c r="BV36" i="8"/>
  <c r="G36" i="8"/>
  <c r="AA36" i="8" s="1"/>
  <c r="AB36" i="8" s="1"/>
  <c r="BV31" i="8"/>
  <c r="BR31" i="8"/>
  <c r="BR38" i="8"/>
  <c r="AC33" i="8"/>
  <c r="AD33" i="8" s="1"/>
  <c r="BV32" i="8"/>
  <c r="G32" i="8"/>
  <c r="AA32" i="8" s="1"/>
  <c r="AB32" i="8" s="1"/>
  <c r="BR32" i="8"/>
  <c r="AC34" i="8"/>
  <c r="AD34" i="8" s="1"/>
  <c r="BV40" i="8"/>
  <c r="G40" i="8"/>
  <c r="AA40" i="8" s="1"/>
  <c r="AB40" i="8" s="1"/>
  <c r="BR35" i="8"/>
  <c r="F35" i="8"/>
  <c r="BV35" i="8"/>
  <c r="G35" i="8"/>
  <c r="AA35" i="8" s="1"/>
  <c r="AB35" i="8" s="1"/>
  <c r="BV42" i="8"/>
  <c r="G42" i="8"/>
  <c r="AA42" i="8" s="1"/>
  <c r="AB42" i="8" s="1"/>
  <c r="Y32" i="8"/>
  <c r="Z32" i="8" s="1"/>
  <c r="Y31" i="8"/>
  <c r="Z31" i="8" s="1"/>
  <c r="AC31" i="8"/>
  <c r="AD31" i="8" s="1"/>
  <c r="Y38" i="8"/>
  <c r="Z38" i="8" s="1"/>
  <c r="BR39" i="8"/>
  <c r="F39" i="8"/>
  <c r="BV39" i="8"/>
  <c r="G39" i="8"/>
  <c r="AA39" i="8" s="1"/>
  <c r="AB39" i="8" s="1"/>
  <c r="Y42" i="8"/>
  <c r="Z42" i="8" s="1"/>
  <c r="Y41" i="8"/>
  <c r="Z41" i="8" s="1"/>
  <c r="AC41" i="8"/>
  <c r="AD41" i="8" s="1"/>
  <c r="BR40" i="8"/>
  <c r="F40" i="8"/>
  <c r="AC37" i="8"/>
  <c r="AD37" i="8" s="1"/>
  <c r="BR42" i="8"/>
  <c r="Z30" i="8"/>
  <c r="AC30" i="8"/>
  <c r="AD30" i="8" s="1"/>
  <c r="AB30" i="8"/>
  <c r="AC38" i="8" l="1"/>
  <c r="AD38" i="8" s="1"/>
  <c r="AC36" i="8"/>
  <c r="AD36" i="8" s="1"/>
  <c r="Y36" i="8"/>
  <c r="Z36" i="8" s="1"/>
  <c r="AC32" i="8"/>
  <c r="AD32" i="8" s="1"/>
  <c r="AC42" i="8"/>
  <c r="AD42" i="8" s="1"/>
  <c r="Y35" i="8"/>
  <c r="Z35" i="8" s="1"/>
  <c r="AC35" i="8"/>
  <c r="AD35" i="8" s="1"/>
  <c r="Y40" i="8"/>
  <c r="Z40" i="8" s="1"/>
  <c r="AC40" i="8"/>
  <c r="AD40" i="8" s="1"/>
  <c r="Y39" i="8"/>
  <c r="Z39" i="8" s="1"/>
  <c r="AC39" i="8"/>
  <c r="AD39" i="8" s="1"/>
</calcChain>
</file>

<file path=xl/sharedStrings.xml><?xml version="1.0" encoding="utf-8"?>
<sst xmlns="http://schemas.openxmlformats.org/spreadsheetml/2006/main" count="145" uniqueCount="96">
  <si>
    <t>Date:</t>
  </si>
  <si>
    <t>Revision:</t>
  </si>
  <si>
    <t>Reference:</t>
  </si>
  <si>
    <t>Bolt No.</t>
  </si>
  <si>
    <r>
      <t>S</t>
    </r>
    <r>
      <rPr>
        <sz val="10"/>
        <rFont val="Arial"/>
        <family val="2"/>
      </rPr>
      <t/>
    </r>
  </si>
  <si>
    <t>Area, A</t>
  </si>
  <si>
    <t>Ax</t>
  </si>
  <si>
    <t>Ay</t>
  </si>
  <si>
    <t>Michael Niu - Airframe Stress Analysis &amp; Sizing, Chapter 9.0</t>
  </si>
  <si>
    <t>R. Abbott</t>
  </si>
  <si>
    <t>Author:</t>
  </si>
  <si>
    <t>Check:</t>
  </si>
  <si>
    <t xml:space="preserve"> </t>
  </si>
  <si>
    <t>Report:</t>
  </si>
  <si>
    <t>Section:</t>
  </si>
  <si>
    <t>Document Number:</t>
  </si>
  <si>
    <t>Revision Level :</t>
  </si>
  <si>
    <t>Page:</t>
  </si>
  <si>
    <t>Bolt 1</t>
  </si>
  <si>
    <t>Bolt 2</t>
  </si>
  <si>
    <t>Bolt 3</t>
  </si>
  <si>
    <t>(lb)</t>
  </si>
  <si>
    <t>(inlb)</t>
  </si>
  <si>
    <t>(in)</t>
  </si>
  <si>
    <t>inlb</t>
  </si>
  <si>
    <t>x (in)</t>
  </si>
  <si>
    <t>y (in)</t>
  </si>
  <si>
    <t>Dia. (in)</t>
  </si>
  <si>
    <t>Reactions</t>
  </si>
  <si>
    <t>Applied Loads and Moments</t>
  </si>
  <si>
    <t>Location</t>
  </si>
  <si>
    <t>Total Report Pages:</t>
  </si>
  <si>
    <t xml:space="preserve">Page </t>
  </si>
  <si>
    <t>Title</t>
  </si>
  <si>
    <t>Sub</t>
  </si>
  <si>
    <t>Fig</t>
  </si>
  <si>
    <t>Table</t>
  </si>
  <si>
    <t>Running Counts</t>
  </si>
  <si>
    <t>Total Sheet Pages:</t>
  </si>
  <si>
    <t>No</t>
  </si>
  <si>
    <t>Total Title No:</t>
  </si>
  <si>
    <t>20/10/2013</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</si>
  <si>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</si>
  <si>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</si>
  <si>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</si>
  <si>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</si>
  <si>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</si>
  <si>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</si>
  <si>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</si>
  <si>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</si>
  <si>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</si>
  <si>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</si>
  <si>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</si>
  <si>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</si>
  <si>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</si>
  <si>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AA-SM-004-005</t>
  </si>
  <si>
    <t>2D BOLT GROUP - 3 BOLTS</t>
  </si>
  <si>
    <r>
      <t>P</t>
    </r>
    <r>
      <rPr>
        <b/>
        <vertAlign val="subscript"/>
        <sz val="10"/>
        <rFont val="Calibri"/>
        <family val="2"/>
        <scheme val="minor"/>
      </rPr>
      <t>x</t>
    </r>
  </si>
  <si>
    <r>
      <t>P</t>
    </r>
    <r>
      <rPr>
        <b/>
        <vertAlign val="subscript"/>
        <sz val="10"/>
        <rFont val="Calibri"/>
        <family val="2"/>
        <scheme val="minor"/>
      </rPr>
      <t>y</t>
    </r>
  </si>
  <si>
    <r>
      <t>T</t>
    </r>
    <r>
      <rPr>
        <b/>
        <vertAlign val="subscript"/>
        <sz val="10"/>
        <rFont val="Calibri"/>
        <family val="2"/>
        <scheme val="minor"/>
      </rPr>
      <t>xy</t>
    </r>
  </si>
  <si>
    <r>
      <t>x</t>
    </r>
    <r>
      <rPr>
        <b/>
        <vertAlign val="subscript"/>
        <sz val="10"/>
        <rFont val="Calibri"/>
        <family val="2"/>
        <scheme val="minor"/>
      </rPr>
      <t>p</t>
    </r>
  </si>
  <si>
    <r>
      <t>y</t>
    </r>
    <r>
      <rPr>
        <b/>
        <vertAlign val="subscript"/>
        <sz val="10"/>
        <rFont val="Calibri"/>
        <family val="2"/>
        <scheme val="minor"/>
      </rPr>
      <t>p</t>
    </r>
  </si>
  <si>
    <r>
      <t>F</t>
    </r>
    <r>
      <rPr>
        <b/>
        <vertAlign val="subscript"/>
        <sz val="10"/>
        <color theme="1"/>
        <rFont val="Calibri"/>
        <family val="2"/>
        <scheme val="minor"/>
      </rPr>
      <t>x</t>
    </r>
  </si>
  <si>
    <r>
      <t>F</t>
    </r>
    <r>
      <rPr>
        <b/>
        <vertAlign val="subscript"/>
        <sz val="10"/>
        <color theme="1"/>
        <rFont val="Calibri"/>
        <family val="2"/>
        <scheme val="minor"/>
      </rPr>
      <t>y</t>
    </r>
  </si>
  <si>
    <r>
      <t>x</t>
    </r>
    <r>
      <rPr>
        <vertAlign val="subscript"/>
        <sz val="10"/>
        <rFont val="Calibri"/>
        <family val="2"/>
        <scheme val="minor"/>
      </rPr>
      <t>c</t>
    </r>
  </si>
  <si>
    <r>
      <t>y</t>
    </r>
    <r>
      <rPr>
        <vertAlign val="subscript"/>
        <sz val="10"/>
        <rFont val="Calibri"/>
        <family val="2"/>
        <scheme val="minor"/>
      </rPr>
      <t>c</t>
    </r>
  </si>
  <si>
    <r>
      <t>T</t>
    </r>
    <r>
      <rPr>
        <vertAlign val="subscript"/>
        <sz val="10"/>
        <rFont val="Calibri"/>
        <family val="2"/>
        <scheme val="minor"/>
      </rPr>
      <t>c</t>
    </r>
  </si>
  <si>
    <t>SFx</t>
  </si>
  <si>
    <t>Sfy</t>
  </si>
  <si>
    <t>SM =</t>
  </si>
  <si>
    <r>
      <t>x</t>
    </r>
    <r>
      <rPr>
        <b/>
        <vertAlign val="subscript"/>
        <sz val="10"/>
        <color indexed="9"/>
        <rFont val="Calibri"/>
        <family val="2"/>
        <scheme val="minor"/>
      </rPr>
      <t>b</t>
    </r>
  </si>
  <si>
    <r>
      <t>y</t>
    </r>
    <r>
      <rPr>
        <b/>
        <vertAlign val="subscript"/>
        <sz val="10"/>
        <color indexed="9"/>
        <rFont val="Calibri"/>
        <family val="2"/>
        <scheme val="minor"/>
      </rPr>
      <t>b</t>
    </r>
  </si>
  <si>
    <r>
      <t>Ar</t>
    </r>
    <r>
      <rPr>
        <b/>
        <vertAlign val="superscript"/>
        <sz val="10"/>
        <color indexed="9"/>
        <rFont val="Calibri"/>
        <family val="2"/>
        <scheme val="minor"/>
      </rPr>
      <t>2</t>
    </r>
  </si>
  <si>
    <r>
      <t>Ax</t>
    </r>
    <r>
      <rPr>
        <b/>
        <vertAlign val="subscript"/>
        <sz val="10"/>
        <color indexed="9"/>
        <rFont val="Calibri"/>
        <family val="2"/>
        <scheme val="minor"/>
      </rPr>
      <t>b</t>
    </r>
  </si>
  <si>
    <r>
      <t>Ay</t>
    </r>
    <r>
      <rPr>
        <b/>
        <vertAlign val="subscript"/>
        <sz val="10"/>
        <color indexed="9"/>
        <rFont val="Calibri"/>
        <family val="2"/>
        <scheme val="minor"/>
      </rPr>
      <t>b</t>
    </r>
  </si>
  <si>
    <r>
      <t>S</t>
    </r>
    <r>
      <rPr>
        <b/>
        <vertAlign val="subscript"/>
        <sz val="10"/>
        <color indexed="9"/>
        <rFont val="Calibri"/>
        <family val="2"/>
        <scheme val="minor"/>
      </rPr>
      <t>x</t>
    </r>
  </si>
  <si>
    <r>
      <t>S</t>
    </r>
    <r>
      <rPr>
        <b/>
        <vertAlign val="subscript"/>
        <sz val="10"/>
        <color indexed="9"/>
        <rFont val="Calibri"/>
        <family val="2"/>
        <scheme val="minor"/>
      </rPr>
      <t>y</t>
    </r>
  </si>
  <si>
    <r>
      <t>DS</t>
    </r>
    <r>
      <rPr>
        <b/>
        <vertAlign val="subscript"/>
        <sz val="10"/>
        <color indexed="9"/>
        <rFont val="Calibri"/>
        <family val="2"/>
        <scheme val="minor"/>
      </rPr>
      <t>x</t>
    </r>
  </si>
  <si>
    <r>
      <t>Ds</t>
    </r>
    <r>
      <rPr>
        <b/>
        <vertAlign val="subscript"/>
        <sz val="10"/>
        <color indexed="9"/>
        <rFont val="Calibri"/>
        <family val="2"/>
        <scheme val="minor"/>
      </rPr>
      <t>y</t>
    </r>
  </si>
  <si>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</si>
  <si>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</si>
  <si>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</si>
  <si>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</si>
  <si>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</si>
  <si>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</si>
  <si>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</si>
  <si>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</si>
  <si>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</si>
  <si>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</si>
  <si>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</si>
  <si>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</si>
  <si>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</si>
  <si>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www.xl-viking.com</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</si>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</sst>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25" x14ac:knownFonts="1">
    <font>
      <sz val="10"/>
      <name val="Arial"/>
    </font>
    <font>
      <sz val="11"/>
      <color theme="1"/>
      <name val="Calibri"/>
      <family val="2"/>
      <scheme val="minor"/>
    </font>
    <font>
      <sz val="10"/>
      <name val="Arial"/>
      <family val="2"/>
    </font>
    <font>
      <sz val="8"/>
      <name val="Arial"/>
      <family val="2"/>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u/>
      <sz val="10"/>
      <color theme="10"/>
      <name val="Calibri"/>
      <family val="2"/>
    </font>
    <font>
      <b/>
      <sz val="10"/>
      <color indexed="9"/>
      <name val="Calibri"/>
      <family val="2"/>
      <scheme val="minor"/>
    </font>
    <font>
      <sz val="10"/>
      <color indexed="12"/>
      <name val="Calibri"/>
      <family val="2"/>
      <scheme val="minor"/>
    </font>
    <font>
      <b/>
      <vertAlign val="subscript"/>
      <sz val="10"/>
      <name val="Calibri"/>
      <family val="2"/>
      <scheme val="minor"/>
    </font>
    <font>
      <b/>
      <sz val="10"/>
      <color theme="1"/>
      <name val="Calibri"/>
      <family val="2"/>
      <scheme val="minor"/>
    </font>
    <font>
      <b/>
      <vertAlign val="subscript"/>
      <sz val="10"/>
      <color theme="1"/>
      <name val="Calibri"/>
      <family val="2"/>
      <scheme val="minor"/>
    </font>
    <font>
      <vertAlign val="subscript"/>
      <sz val="10"/>
      <name val="Calibri"/>
      <family val="2"/>
      <scheme val="minor"/>
    </font>
    <font>
      <b/>
      <vertAlign val="subscript"/>
      <sz val="10"/>
      <color indexed="9"/>
      <name val="Calibri"/>
      <family val="2"/>
      <scheme val="minor"/>
    </font>
    <font>
      <b/>
      <vertAlign val="superscript"/>
      <sz val="10"/>
      <color indexed="9"/>
      <name val="Calibri"/>
      <family val="2"/>
      <scheme val="minor"/>
    </font>
    <font>
      <b/>
      <i/>
      <sz val="10"/>
      <name val="Calibri"/>
      <family val="2"/>
      <scheme val="minor"/>
    </font>
    <font>
      <i/>
      <u/>
      <sz val="10"/>
      <color theme="10"/>
      <name val="Calibri"/>
      <family val="2"/>
    </font>
    <font>
      <u/>
      <sz val="10"/>
      <color theme="10"/>
      <name val="Calibri"/>
      <family val="2"/>
      <scheme val="minor"/>
    </font>
    <font>
      <u/>
      <sz val="10"/>
      <color theme="10"/>
      <name val="Arial"/>
    </font>
  </fonts>
  <fills count="3">
    <fill>
      <patternFill patternType="none"/>
    </fill>
    <fill>
      <patternFill patternType="gray125"/>
    </fill>
    <fill>
      <patternFill patternType="solid">
        <fgColor indexed="2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s>
  <cellStyleXfs count="8">
    <xf numFmtId="0" fontId="0" fillId="0" borderId="0"/>
    <xf numFmtId="0" fontId="4" fillId="0" borderId="0"/>
    <xf numFmtId="0" fontId="2" fillId="0" borderId="0"/>
    <xf numFmtId="0" fontId="2" fillId="0" borderId="0"/>
    <xf numFmtId="0" fontId="12" fillId="0" borderId="0" applyNumberFormat="0" applyFill="0" applyBorder="0" applyAlignment="0" applyProtection="0">
      <alignment vertical="top"/>
      <protection locked="0"/>
    </xf>
    <xf numFmtId="0" fontId="1" fillId="0" borderId="0"/>
    <xf numFmtId="0" fontId="12" fillId="0" borderId="0" applyNumberFormat="0" applyFill="0" applyBorder="0" applyAlignment="0" applyProtection="0">
      <alignment vertical="top"/>
      <protection locked="0"/>
    </xf>
    <xf numFmtId="0" fontId="24" fillId="0" borderId="0" applyNumberFormat="0" applyFill="0" applyBorder="0" applyAlignment="0" applyProtection="0"/>
  </cellStyleXfs>
  <cellXfs count="109">
    <xf numFmtId="0" fontId="0" fillId="0" borderId="0" xfId="0"/>
    <xf numFmtId="0" fontId="5" fillId="0" borderId="0" xfId="2" applyFont="1" applyProtection="1">
      <protection locked="0"/>
    </xf>
    <xf numFmtId="0" fontId="5" fillId="0" borderId="0" xfId="2" applyFont="1" applyAlignment="1" applyProtection="1">
      <alignment horizontal="right"/>
      <protection locked="0"/>
    </xf>
    <xf numFmtId="0" fontId="6" fillId="0" borderId="0" xfId="2" applyFont="1" applyProtection="1">
      <protection locked="0"/>
    </xf>
    <xf numFmtId="0" fontId="6" fillId="0" borderId="0" xfId="2" applyFont="1" applyAlignment="1" applyProtection="1">
      <alignment horizontal="left"/>
      <protection locked="0"/>
    </xf>
    <xf numFmtId="0" fontId="5" fillId="0" borderId="0" xfId="2" applyFont="1"/>
    <xf numFmtId="0" fontId="5" fillId="0" borderId="4" xfId="2" applyFont="1" applyBorder="1" applyAlignment="1">
      <alignment horizontal="center"/>
    </xf>
    <xf numFmtId="0" fontId="5" fillId="0" borderId="0" xfId="2" applyFont="1" applyAlignment="1">
      <alignment horizontal="right"/>
    </xf>
    <xf numFmtId="0" fontId="7" fillId="0" borderId="0" xfId="2" applyFont="1" applyAlignment="1">
      <alignment horizontal="left"/>
    </xf>
    <xf numFmtId="0" fontId="5" fillId="0" borderId="5" xfId="2" applyFont="1" applyBorder="1" applyAlignment="1">
      <alignment horizontal="center"/>
    </xf>
    <xf numFmtId="14" fontId="6" fillId="0" borderId="0" xfId="2" quotePrefix="1" applyNumberFormat="1" applyFont="1" applyProtection="1">
      <protection locked="0"/>
    </xf>
    <xf numFmtId="0" fontId="5" fillId="0" borderId="5" xfId="3" applyFont="1" applyBorder="1" applyAlignment="1">
      <alignment horizontal="center"/>
    </xf>
    <xf numFmtId="1" fontId="5" fillId="0" borderId="5" xfId="3" applyNumberFormat="1" applyFont="1" applyBorder="1" applyAlignment="1">
      <alignment horizontal="center"/>
    </xf>
    <xf numFmtId="0" fontId="8" fillId="0" borderId="0" xfId="2" applyFont="1" applyAlignment="1" applyProtection="1">
      <alignment horizontal="left"/>
      <protection locked="0"/>
    </xf>
    <xf numFmtId="0" fontId="5" fillId="0" borderId="0" xfId="3" applyFont="1"/>
    <xf numFmtId="0" fontId="7" fillId="0" borderId="0" xfId="2" applyFont="1"/>
    <xf numFmtId="0" fontId="7" fillId="0" borderId="0" xfId="2" quotePrefix="1" applyFont="1" applyAlignment="1">
      <alignment vertical="center"/>
    </xf>
    <xf numFmtId="0" fontId="7" fillId="0" borderId="0" xfId="2" applyFont="1" applyAlignment="1">
      <alignment vertical="center"/>
    </xf>
    <xf numFmtId="0" fontId="5" fillId="0" borderId="0" xfId="2" applyFont="1" applyAlignment="1">
      <alignment horizontal="center"/>
    </xf>
    <xf numFmtId="0" fontId="7" fillId="0" borderId="0" xfId="2" applyFont="1" applyAlignment="1">
      <alignment horizontal="right"/>
    </xf>
    <xf numFmtId="0" fontId="9" fillId="0" borderId="0" xfId="2" applyFont="1"/>
    <xf numFmtId="0" fontId="10" fillId="0" borderId="0" xfId="2" applyFont="1"/>
    <xf numFmtId="0" fontId="11" fillId="0" borderId="0" xfId="2" applyFont="1"/>
    <xf numFmtId="0" fontId="5" fillId="0" borderId="0" xfId="2" applyFont="1" applyBorder="1" applyAlignment="1"/>
    <xf numFmtId="0" fontId="11" fillId="0" borderId="0" xfId="2" applyFont="1" applyBorder="1" applyAlignment="1"/>
    <xf numFmtId="0" fontId="5" fillId="0" borderId="7" xfId="2" applyFont="1" applyBorder="1" applyAlignment="1">
      <alignment horizontal="center"/>
    </xf>
    <xf numFmtId="0" fontId="5" fillId="0" borderId="4" xfId="2" applyFont="1" applyBorder="1"/>
    <xf numFmtId="0" fontId="5" fillId="0" borderId="9" xfId="2" applyFont="1" applyBorder="1" applyAlignment="1">
      <alignment horizontal="center"/>
    </xf>
    <xf numFmtId="0" fontId="5" fillId="0" borderId="5" xfId="2" applyFont="1" applyBorder="1"/>
    <xf numFmtId="1" fontId="5" fillId="0" borderId="9" xfId="3" applyNumberFormat="1" applyFont="1" applyBorder="1" applyAlignment="1">
      <alignment horizontal="center"/>
    </xf>
    <xf numFmtId="0" fontId="5" fillId="0" borderId="5" xfId="0" applyFont="1" applyBorder="1" applyProtection="1"/>
    <xf numFmtId="0" fontId="5" fillId="0" borderId="5" xfId="1" applyFont="1" applyBorder="1" applyAlignment="1">
      <alignment horizontal="center"/>
    </xf>
    <xf numFmtId="0" fontId="5" fillId="0" borderId="3" xfId="0" applyFont="1" applyBorder="1" applyProtection="1"/>
    <xf numFmtId="0" fontId="5" fillId="0" borderId="0" xfId="0" applyFont="1" applyBorder="1" applyProtection="1"/>
    <xf numFmtId="0" fontId="5" fillId="0" borderId="0" xfId="0" applyFont="1" applyBorder="1" applyAlignment="1" applyProtection="1"/>
    <xf numFmtId="0" fontId="5" fillId="0" borderId="0" xfId="0" applyFont="1" applyBorder="1" applyProtection="1">
      <protection locked="0"/>
    </xf>
    <xf numFmtId="0" fontId="5" fillId="0" borderId="0" xfId="0" applyFont="1" applyProtection="1"/>
    <xf numFmtId="0" fontId="7" fillId="0" borderId="0" xfId="0" applyFont="1" applyFill="1" applyBorder="1" applyAlignment="1" applyProtection="1">
      <alignment horizontal="right"/>
      <protection locked="0"/>
    </xf>
    <xf numFmtId="0" fontId="7" fillId="0" borderId="0" xfId="0" applyFont="1" applyProtection="1">
      <protection locked="0"/>
    </xf>
    <xf numFmtId="0" fontId="5" fillId="0" borderId="0" xfId="0" applyFont="1" applyProtection="1">
      <protection locked="0"/>
    </xf>
    <xf numFmtId="0" fontId="5" fillId="0" borderId="0" xfId="0" applyFont="1" applyAlignment="1" applyProtection="1">
      <alignment horizontal="left"/>
      <protection locked="0"/>
    </xf>
    <xf numFmtId="0" fontId="5" fillId="0" borderId="0" xfId="0" applyFont="1" applyFill="1" applyProtection="1">
      <protection locked="0"/>
    </xf>
    <xf numFmtId="0" fontId="5" fillId="0" borderId="0" xfId="0" applyFont="1" applyFill="1" applyBorder="1" applyProtection="1">
      <protection locked="0"/>
    </xf>
    <xf numFmtId="0" fontId="13" fillId="2" borderId="1" xfId="0" applyFont="1" applyFill="1" applyBorder="1" applyAlignment="1" applyProtection="1">
      <alignment horizontal="center"/>
      <protection locked="0"/>
    </xf>
    <xf numFmtId="0" fontId="13" fillId="0" borderId="0" xfId="0" applyFont="1" applyFill="1" applyBorder="1" applyAlignment="1" applyProtection="1">
      <alignment horizontal="center"/>
      <protection locked="0"/>
    </xf>
    <xf numFmtId="0" fontId="5" fillId="0" borderId="0" xfId="0" applyFont="1" applyFill="1" applyBorder="1" applyAlignment="1" applyProtection="1">
      <alignment horizontal="center"/>
      <protection locked="0"/>
    </xf>
    <xf numFmtId="2" fontId="14" fillId="0" borderId="1" xfId="0" applyNumberFormat="1" applyFont="1" applyFill="1" applyBorder="1" applyAlignment="1" applyProtection="1">
      <alignment horizontal="center"/>
      <protection locked="0"/>
    </xf>
    <xf numFmtId="2" fontId="14" fillId="0" borderId="0" xfId="0" applyNumberFormat="1" applyFont="1" applyFill="1" applyBorder="1" applyAlignment="1" applyProtection="1">
      <alignment horizontal="center"/>
      <protection locked="0"/>
    </xf>
    <xf numFmtId="2" fontId="5" fillId="0" borderId="0" xfId="0" applyNumberFormat="1" applyFont="1" applyFill="1" applyBorder="1" applyProtection="1">
      <protection locked="0"/>
    </xf>
    <xf numFmtId="2" fontId="5" fillId="0" borderId="0" xfId="0" applyNumberFormat="1" applyFont="1" applyFill="1" applyBorder="1" applyAlignment="1" applyProtection="1">
      <alignment horizontal="center"/>
      <protection locked="0"/>
    </xf>
    <xf numFmtId="0" fontId="5" fillId="0" borderId="0" xfId="0" applyFont="1" applyFill="1" applyProtection="1"/>
    <xf numFmtId="164" fontId="5" fillId="0" borderId="0" xfId="0" applyNumberFormat="1" applyFont="1" applyFill="1" applyBorder="1" applyAlignment="1" applyProtection="1">
      <alignment horizontal="center"/>
      <protection locked="0"/>
    </xf>
    <xf numFmtId="0" fontId="5" fillId="0" borderId="7" xfId="0" applyFont="1" applyBorder="1" applyProtection="1"/>
    <xf numFmtId="0" fontId="5" fillId="0" borderId="8" xfId="0" applyFont="1" applyBorder="1" applyProtection="1"/>
    <xf numFmtId="0" fontId="5" fillId="0" borderId="2" xfId="0" applyFont="1" applyBorder="1" applyProtection="1"/>
    <xf numFmtId="165" fontId="5" fillId="0" borderId="0" xfId="0" applyNumberFormat="1" applyFont="1" applyFill="1" applyBorder="1" applyAlignment="1" applyProtection="1">
      <alignment horizontal="center"/>
      <protection locked="0"/>
    </xf>
    <xf numFmtId="0" fontId="7" fillId="0" borderId="4" xfId="0" applyFont="1" applyFill="1" applyBorder="1" applyAlignment="1" applyProtection="1">
      <alignment horizontal="center"/>
      <protection locked="0"/>
    </xf>
    <xf numFmtId="0" fontId="16" fillId="0" borderId="4" xfId="0" applyFont="1" applyFill="1" applyBorder="1" applyAlignment="1" applyProtection="1">
      <alignment horizontal="center"/>
      <protection locked="0"/>
    </xf>
    <xf numFmtId="0" fontId="5" fillId="0" borderId="0" xfId="0" applyFont="1" applyAlignment="1" applyProtection="1">
      <alignment horizontal="center"/>
      <protection locked="0"/>
    </xf>
    <xf numFmtId="0" fontId="5" fillId="0" borderId="0" xfId="0" applyFont="1" applyFill="1" applyAlignment="1" applyProtection="1">
      <alignment horizontal="center"/>
      <protection locked="0"/>
    </xf>
    <xf numFmtId="0" fontId="5" fillId="0" borderId="0" xfId="0" applyFont="1" applyAlignment="1" applyProtection="1">
      <alignment horizontal="center"/>
    </xf>
    <xf numFmtId="0" fontId="7" fillId="0" borderId="6" xfId="0" applyFont="1" applyBorder="1" applyAlignment="1" applyProtection="1">
      <alignment horizontal="center"/>
    </xf>
    <xf numFmtId="0" fontId="5" fillId="0" borderId="0" xfId="0" applyFont="1" applyFill="1" applyBorder="1" applyAlignment="1" applyProtection="1">
      <alignment horizontal="center"/>
    </xf>
    <xf numFmtId="1" fontId="5" fillId="0" borderId="0" xfId="0" applyNumberFormat="1" applyFont="1" applyAlignment="1" applyProtection="1">
      <alignment horizontal="center"/>
    </xf>
    <xf numFmtId="3" fontId="14" fillId="0" borderId="5" xfId="0" applyNumberFormat="1" applyFont="1" applyFill="1" applyBorder="1" applyAlignment="1" applyProtection="1">
      <alignment horizontal="center"/>
      <protection locked="0"/>
    </xf>
    <xf numFmtId="164" fontId="14" fillId="0" borderId="5" xfId="0" applyNumberFormat="1" applyFont="1" applyFill="1" applyBorder="1" applyAlignment="1" applyProtection="1">
      <alignment horizontal="center"/>
      <protection locked="0"/>
    </xf>
    <xf numFmtId="3" fontId="5" fillId="0" borderId="5" xfId="0" applyNumberFormat="1" applyFont="1" applyFill="1" applyBorder="1" applyAlignment="1" applyProtection="1">
      <alignment horizontal="center"/>
      <protection locked="0"/>
    </xf>
    <xf numFmtId="164" fontId="5" fillId="0" borderId="0" xfId="0" applyNumberFormat="1" applyFont="1" applyFill="1" applyAlignment="1" applyProtection="1">
      <alignment horizontal="center"/>
      <protection locked="0"/>
    </xf>
    <xf numFmtId="3" fontId="5" fillId="0" borderId="0" xfId="0" applyNumberFormat="1" applyFont="1" applyAlignment="1" applyProtection="1">
      <alignment horizontal="center"/>
      <protection locked="0"/>
    </xf>
    <xf numFmtId="3" fontId="5" fillId="0" borderId="0" xfId="0" applyNumberFormat="1" applyFont="1" applyBorder="1" applyAlignment="1" applyProtection="1">
      <alignment horizontal="center"/>
      <protection locked="0"/>
    </xf>
    <xf numFmtId="0" fontId="5" fillId="0" borderId="0" xfId="0" applyFont="1" applyBorder="1" applyAlignment="1" applyProtection="1">
      <alignment horizontal="center"/>
      <protection locked="0"/>
    </xf>
    <xf numFmtId="1" fontId="5" fillId="0" borderId="0" xfId="0" applyNumberFormat="1" applyFont="1" applyBorder="1" applyAlignment="1" applyProtection="1">
      <alignment horizontal="center"/>
      <protection locked="0"/>
    </xf>
    <xf numFmtId="165" fontId="5" fillId="0" borderId="1" xfId="0" applyNumberFormat="1" applyFont="1" applyFill="1" applyBorder="1" applyAlignment="1" applyProtection="1">
      <alignment horizontal="center"/>
      <protection locked="0"/>
    </xf>
    <xf numFmtId="165" fontId="5" fillId="0" borderId="6" xfId="0" applyNumberFormat="1" applyFont="1" applyFill="1" applyBorder="1" applyAlignment="1" applyProtection="1">
      <alignment horizontal="center"/>
      <protection locked="0"/>
    </xf>
    <xf numFmtId="164" fontId="5" fillId="0" borderId="1" xfId="0" applyNumberFormat="1" applyFont="1" applyFill="1" applyBorder="1" applyAlignment="1" applyProtection="1">
      <alignment horizontal="center"/>
      <protection locked="0"/>
    </xf>
    <xf numFmtId="3" fontId="5" fillId="0" borderId="1" xfId="0" applyNumberFormat="1" applyFont="1" applyFill="1" applyBorder="1" applyAlignment="1" applyProtection="1">
      <alignment horizontal="center"/>
      <protection locked="0"/>
    </xf>
    <xf numFmtId="3" fontId="14" fillId="0" borderId="6" xfId="0" applyNumberFormat="1" applyFont="1" applyFill="1" applyBorder="1" applyAlignment="1" applyProtection="1">
      <alignment horizontal="center"/>
      <protection locked="0"/>
    </xf>
    <xf numFmtId="164" fontId="14" fillId="0" borderId="6" xfId="0" applyNumberFormat="1" applyFont="1" applyFill="1" applyBorder="1" applyAlignment="1" applyProtection="1">
      <alignment horizontal="center"/>
      <protection locked="0"/>
    </xf>
    <xf numFmtId="3" fontId="5" fillId="0" borderId="6" xfId="0" applyNumberFormat="1" applyFont="1" applyFill="1" applyBorder="1" applyAlignment="1" applyProtection="1">
      <alignment horizontal="center"/>
      <protection locked="0"/>
    </xf>
    <xf numFmtId="3" fontId="5" fillId="0" borderId="0" xfId="0" applyNumberFormat="1" applyFont="1" applyFill="1" applyBorder="1" applyAlignment="1" applyProtection="1">
      <alignment horizontal="center"/>
      <protection locked="0"/>
    </xf>
    <xf numFmtId="1" fontId="7" fillId="0" borderId="0" xfId="0" applyNumberFormat="1" applyFont="1" applyFill="1" applyBorder="1" applyAlignment="1" applyProtection="1">
      <alignment horizontal="center"/>
      <protection locked="0"/>
    </xf>
    <xf numFmtId="0" fontId="5" fillId="0" borderId="0" xfId="0" applyFont="1" applyAlignment="1">
      <alignment horizontal="center"/>
    </xf>
    <xf numFmtId="1" fontId="7" fillId="0" borderId="0" xfId="0" applyNumberFormat="1" applyFont="1" applyBorder="1" applyAlignment="1" applyProtection="1">
      <alignment horizontal="right"/>
      <protection locked="0"/>
    </xf>
    <xf numFmtId="0" fontId="7" fillId="0" borderId="0" xfId="0" applyFont="1" applyAlignment="1">
      <alignment horizontal="center"/>
    </xf>
    <xf numFmtId="0" fontId="7" fillId="0" borderId="0" xfId="0" applyFont="1" applyBorder="1" applyProtection="1">
      <protection locked="0"/>
    </xf>
    <xf numFmtId="0" fontId="21" fillId="0" borderId="0" xfId="0" applyFont="1" applyAlignment="1">
      <alignment horizontal="center"/>
    </xf>
    <xf numFmtId="0" fontId="5" fillId="0" borderId="0" xfId="2" applyFont="1" applyBorder="1" applyAlignment="1">
      <alignment horizontal="center"/>
    </xf>
    <xf numFmtId="0" fontId="5" fillId="0" borderId="0" xfId="2" applyFont="1" applyBorder="1"/>
    <xf numFmtId="0" fontId="5" fillId="0" borderId="0" xfId="2" applyFont="1" applyBorder="1" applyAlignment="1">
      <alignment horizontal="right"/>
    </xf>
    <xf numFmtId="0" fontId="7" fillId="0" borderId="0" xfId="2" applyFont="1" applyBorder="1" applyAlignment="1">
      <alignment horizontal="left"/>
    </xf>
    <xf numFmtId="0" fontId="5" fillId="0" borderId="0" xfId="3" applyFont="1" applyBorder="1" applyAlignment="1">
      <alignment horizontal="center"/>
    </xf>
    <xf numFmtId="1" fontId="5" fillId="0" borderId="0" xfId="3" applyNumberFormat="1" applyFont="1" applyBorder="1" applyAlignment="1">
      <alignment horizontal="center"/>
    </xf>
    <xf numFmtId="0" fontId="9" fillId="0" borderId="0" xfId="2" applyFont="1" applyBorder="1" applyAlignment="1">
      <alignment horizontal="center"/>
    </xf>
    <xf numFmtId="0" fontId="9" fillId="0" borderId="0" xfId="2" applyFont="1" applyBorder="1"/>
    <xf numFmtId="164" fontId="5" fillId="0" borderId="0" xfId="3" applyNumberFormat="1" applyFont="1" applyBorder="1" applyAlignment="1">
      <alignment horizontal="center"/>
    </xf>
    <xf numFmtId="0" fontId="22" fillId="0" borderId="0" xfId="4" applyFont="1" applyBorder="1" applyAlignment="1" applyProtection="1">
      <alignment horizontal="center"/>
      <protection locked="0"/>
    </xf>
    <xf numFmtId="0" fontId="5" fillId="0" borderId="0" xfId="2" applyFont="1" applyBorder="1" applyAlignment="1">
      <alignment horizontal="left" vertical="top" wrapText="1"/>
    </xf>
    <xf numFmtId="0" fontId="12" fillId="0" borderId="0" xfId="6" applyBorder="1" applyAlignment="1" applyProtection="1">
      <alignment horizontal="center"/>
    </xf>
    <xf numFmtId="0" fontId="12" fillId="0" borderId="0" xfId="6" applyFont="1" applyBorder="1" applyAlignment="1" applyProtection="1">
      <alignment horizontal="center"/>
    </xf>
    <xf numFmtId="0" fontId="5" fillId="0" borderId="0" xfId="2" applyFont="1" applyBorder="1" applyAlignment="1">
      <alignment horizontal="left" vertical="top" wrapText="1"/>
    </xf>
    <xf numFmtId="0" fontId="5" fillId="0" borderId="0" xfId="2" applyFont="1" applyBorder="1" applyAlignment="1">
      <alignment horizontal="left" wrapText="1"/>
    </xf>
    <xf numFmtId="0" fontId="12" fillId="0" borderId="0" xfId="6" applyBorder="1" applyAlignment="1" applyProtection="1">
      <alignment horizontal="center"/>
    </xf>
    <xf numFmtId="0" fontId="7" fillId="0" borderId="7" xfId="0" applyFont="1" applyBorder="1" applyAlignment="1" applyProtection="1">
      <alignment horizontal="center"/>
    </xf>
    <xf numFmtId="0" fontId="7" fillId="0" borderId="2" xfId="0" applyFont="1" applyBorder="1" applyAlignment="1" applyProtection="1">
      <alignment horizontal="center"/>
    </xf>
    <xf numFmtId="164" fontId="7" fillId="0" borderId="7" xfId="0" applyNumberFormat="1" applyFont="1" applyFill="1" applyBorder="1" applyAlignment="1" applyProtection="1">
      <alignment horizontal="center"/>
      <protection locked="0"/>
    </xf>
    <xf numFmtId="164" fontId="7" fillId="0" borderId="2" xfId="0" applyNumberFormat="1" applyFont="1" applyFill="1" applyBorder="1" applyAlignment="1" applyProtection="1">
      <alignment horizontal="center"/>
      <protection locked="0"/>
    </xf>
    <xf numFmtId="0" fontId="7" fillId="0" borderId="8" xfId="0" applyFont="1" applyBorder="1" applyAlignment="1" applyProtection="1">
      <alignment horizontal="center"/>
    </xf>
    <xf numFmtId="0" fontId="23" fillId="0" borderId="0" xfId="7" applyFont="1" applyBorder="1" applyAlignment="1" applyProtection="1">
      <alignment horizontal="center"/>
    </xf>
    <xf numFmtId="0" fontId="24" fillId="0" borderId="0" xfId="7" applyBorder="1" applyAlignment="1">
      <alignment horizontal="center"/>
    </xf>
  </cellXfs>
  <cellStyles count="8">
    <cellStyle name="Hyperlink" xfId="4" builtinId="8"/>
    <cellStyle name="Hyperlink 2" xfId="6"/>
    <cellStyle name="Hyperlink 3" xfId="7"/>
    <cellStyle name="Normal" xfId="0" builtinId="0"/>
    <cellStyle name="Normal 2" xfId="1"/>
    <cellStyle name="Normal 2 2" xfId="2"/>
    <cellStyle name="Normal 3" xfId="5"/>
    <cellStyle name="Normal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7" name="Group 6"/>
        <xdr:cNvGrpSpPr/>
      </xdr:nvGrpSpPr>
      <xdr:grpSpPr>
        <a:xfrm>
          <a:off x="40822" y="1295880"/>
          <a:ext cx="2500112" cy="642297"/>
          <a:chOff x="40822" y="1267641"/>
          <a:chExt cx="2570933" cy="630195"/>
        </a:xfrm>
      </xdr:grpSpPr>
      <xdr:pic>
        <xdr:nvPicPr>
          <xdr:cNvPr id="8" name="Picture 7">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9" name="Picture 8"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xl-vik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tabSelected="1" view="pageBreakPreview" zoomScale="70" zoomScaleNormal="100" zoomScaleSheetLayoutView="70" workbookViewId="0"/>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90" customWidth="1"/>
    <col min="18" max="19" width="5.33203125" style="91" customWidth="1"/>
    <col min="20" max="25" width="9.109375" style="93"/>
    <col min="26" max="16384" width="9.109375" style="20"/>
  </cols>
  <sheetData>
    <row r="1" spans="1:25" s="5" customFormat="1" ht="13.8" x14ac:dyDescent="0.3">
      <c r="A1" s="1"/>
      <c r="B1" s="2" t="s">
        <v>10</v>
      </c>
      <c r="C1" s="3" t="s">
        <v>9</v>
      </c>
      <c r="D1" s="1"/>
      <c r="E1" s="1"/>
      <c r="F1" s="2" t="s">
        <v>31</v>
      </c>
      <c r="G1" s="4"/>
      <c r="H1" s="1"/>
      <c r="I1" s="1"/>
      <c r="J1" s="1"/>
      <c r="K1" s="1"/>
      <c r="M1" s="86"/>
      <c r="N1" s="86"/>
      <c r="O1" s="86"/>
      <c r="P1" s="86"/>
      <c r="Q1" s="86"/>
      <c r="R1" s="86"/>
      <c r="S1" s="86"/>
      <c r="T1" s="87"/>
      <c r="U1" s="87"/>
      <c r="V1" s="87"/>
      <c r="W1" s="88"/>
      <c r="X1" s="89"/>
      <c r="Y1" s="87"/>
    </row>
    <row r="2" spans="1:25" s="5" customFormat="1" ht="13.8" x14ac:dyDescent="0.3">
      <c r="A2" s="1"/>
      <c r="B2" s="2" t="s">
        <v>11</v>
      </c>
      <c r="C2" s="3" t="s">
        <v>12</v>
      </c>
      <c r="D2" s="1"/>
      <c r="E2" s="1"/>
      <c r="F2" s="2" t="s">
        <v>13</v>
      </c>
      <c r="G2" s="3"/>
      <c r="H2" s="1"/>
      <c r="I2" s="1"/>
      <c r="J2" s="1"/>
      <c r="K2" s="1"/>
      <c r="M2" s="86"/>
      <c r="N2" s="86"/>
      <c r="O2" s="86"/>
      <c r="P2" s="86"/>
      <c r="Q2" s="86"/>
      <c r="R2" s="86"/>
      <c r="S2" s="86"/>
      <c r="T2" s="87"/>
      <c r="U2" s="87"/>
      <c r="V2" s="87"/>
      <c r="W2" s="88"/>
      <c r="X2" s="89"/>
      <c r="Y2" s="87"/>
    </row>
    <row r="3" spans="1:25" s="5" customFormat="1" ht="13.8" x14ac:dyDescent="0.3">
      <c r="A3" s="1"/>
      <c r="B3" s="2" t="s">
        <v>0</v>
      </c>
      <c r="C3" s="10"/>
      <c r="D3" s="1"/>
      <c r="E3" s="1"/>
      <c r="F3" s="2" t="s">
        <v>1</v>
      </c>
      <c r="G3" s="3"/>
      <c r="H3" s="1"/>
      <c r="I3" s="1"/>
      <c r="J3" s="1"/>
      <c r="K3" s="1"/>
      <c r="M3" s="86"/>
      <c r="N3" s="86"/>
      <c r="O3" s="86"/>
      <c r="P3" s="86"/>
      <c r="Q3" s="86"/>
      <c r="R3" s="86"/>
      <c r="S3" s="86"/>
      <c r="T3" s="87"/>
      <c r="U3" s="87"/>
      <c r="V3" s="87"/>
      <c r="W3" s="88"/>
      <c r="X3" s="89"/>
      <c r="Y3" s="87"/>
    </row>
    <row r="4" spans="1:25" s="5" customFormat="1" ht="13.8" x14ac:dyDescent="0.3">
      <c r="A4" s="1"/>
      <c r="B4" s="2" t="s">
        <v>44</v>
      </c>
      <c r="C4" s="4"/>
      <c r="D4" s="1"/>
      <c r="E4" s="1"/>
      <c r="F4" s="2" t="s">
        <v>45</v>
      </c>
      <c r="G4" s="3" t="s">
        <v>46</v>
      </c>
      <c r="H4" s="1"/>
      <c r="I4" s="1"/>
      <c r="J4" s="1"/>
      <c r="K4" s="1"/>
      <c r="M4" s="86"/>
      <c r="N4" s="86"/>
      <c r="O4" s="86"/>
      <c r="P4" s="86"/>
      <c r="Q4" s="90"/>
      <c r="R4" s="91"/>
      <c r="S4" s="91"/>
      <c r="T4" s="87"/>
      <c r="U4" s="87"/>
      <c r="V4" s="87"/>
      <c r="W4" s="88"/>
      <c r="X4" s="89"/>
      <c r="Y4" s="87"/>
    </row>
    <row r="5" spans="1:25" s="5" customFormat="1" ht="13.8" x14ac:dyDescent="0.3">
      <c r="A5" s="1"/>
      <c r="B5" s="2" t="s">
        <v>47</v>
      </c>
      <c r="C5" s="4"/>
      <c r="D5" s="1"/>
      <c r="E5" s="2"/>
      <c r="F5" s="1"/>
      <c r="G5" s="1"/>
      <c r="H5" s="1"/>
      <c r="I5" s="1"/>
      <c r="J5" s="1"/>
      <c r="K5" s="1"/>
      <c r="M5" s="86"/>
      <c r="N5" s="86"/>
      <c r="O5" s="86"/>
      <c r="P5" s="86"/>
      <c r="Q5" s="90"/>
      <c r="R5" s="91"/>
      <c r="S5" s="91"/>
      <c r="T5" s="87"/>
      <c r="U5" s="87"/>
      <c r="V5" s="87"/>
      <c r="W5" s="88"/>
      <c r="X5" s="89"/>
      <c r="Y5" s="87"/>
    </row>
    <row r="6" spans="1:25" s="5" customFormat="1" ht="13.8" x14ac:dyDescent="0.3">
      <c r="A6" s="1"/>
      <c r="B6" s="1" t="s">
        <v>14</v>
      </c>
      <c r="C6" s="13"/>
      <c r="D6" s="1"/>
      <c r="E6" s="1"/>
      <c r="F6" s="1"/>
      <c r="G6" s="1"/>
      <c r="H6" s="1"/>
      <c r="I6" s="1"/>
      <c r="J6" s="1"/>
      <c r="K6" s="1"/>
      <c r="M6" s="86"/>
      <c r="N6" s="86"/>
      <c r="O6" s="86"/>
      <c r="P6" s="86"/>
      <c r="Q6" s="90"/>
      <c r="R6" s="91"/>
      <c r="S6" s="91"/>
      <c r="T6" s="87"/>
      <c r="U6" s="87"/>
      <c r="V6" s="87"/>
      <c r="W6" s="88"/>
      <c r="X6" s="89"/>
      <c r="Y6" s="87"/>
    </row>
    <row r="7" spans="1:25" s="5" customFormat="1" ht="13.8" x14ac:dyDescent="0.3">
      <c r="A7" s="1"/>
      <c r="B7" s="1"/>
      <c r="C7" s="1"/>
      <c r="D7" s="1"/>
      <c r="E7" s="1"/>
      <c r="F7" s="1"/>
      <c r="G7" s="1"/>
      <c r="H7" s="1"/>
      <c r="I7" s="1"/>
      <c r="J7" s="1"/>
      <c r="K7" s="1"/>
      <c r="M7" s="86"/>
      <c r="N7" s="86"/>
      <c r="O7" s="86"/>
      <c r="P7" s="86"/>
      <c r="Q7" s="90"/>
      <c r="R7" s="91"/>
      <c r="S7" s="91"/>
      <c r="T7" s="87"/>
      <c r="U7" s="87"/>
      <c r="V7" s="87"/>
      <c r="W7" s="88"/>
      <c r="X7" s="89"/>
      <c r="Y7" s="87"/>
    </row>
    <row r="8" spans="1:25" s="5" customFormat="1" ht="13.8" x14ac:dyDescent="0.3">
      <c r="A8" s="14"/>
      <c r="E8" s="7"/>
      <c r="F8" s="8"/>
      <c r="H8" s="15"/>
      <c r="I8" s="7"/>
      <c r="J8" s="16"/>
      <c r="K8" s="17"/>
      <c r="L8" s="18"/>
      <c r="M8" s="86"/>
      <c r="N8" s="86"/>
      <c r="O8" s="86"/>
      <c r="P8" s="86"/>
      <c r="Q8" s="90"/>
      <c r="R8" s="91"/>
      <c r="S8" s="91"/>
      <c r="T8" s="87"/>
      <c r="U8" s="87"/>
      <c r="V8" s="87"/>
      <c r="W8" s="87"/>
      <c r="X8" s="87"/>
      <c r="Y8" s="87"/>
    </row>
    <row r="9" spans="1:25" s="5" customFormat="1" ht="13.8" x14ac:dyDescent="0.3">
      <c r="E9" s="7"/>
      <c r="F9" s="15"/>
      <c r="H9" s="15"/>
      <c r="I9" s="7"/>
      <c r="J9" s="17"/>
      <c r="K9" s="17"/>
      <c r="L9" s="18"/>
      <c r="M9" s="86"/>
      <c r="N9" s="86"/>
      <c r="O9" s="86"/>
      <c r="P9" s="86"/>
      <c r="Q9" s="90"/>
      <c r="R9" s="91"/>
      <c r="S9" s="91"/>
      <c r="T9" s="87"/>
      <c r="U9" s="87"/>
      <c r="V9" s="87"/>
      <c r="W9" s="87"/>
      <c r="X9" s="87"/>
      <c r="Y9" s="87"/>
    </row>
    <row r="10" spans="1:25" s="5" customFormat="1" ht="13.8" x14ac:dyDescent="0.3">
      <c r="E10" s="7"/>
      <c r="F10" s="15"/>
      <c r="H10" s="15"/>
      <c r="I10" s="7"/>
      <c r="J10" s="8"/>
      <c r="K10" s="15"/>
      <c r="L10" s="18"/>
      <c r="M10" s="86"/>
      <c r="N10" s="86"/>
      <c r="O10" s="86"/>
      <c r="P10" s="86"/>
      <c r="Q10" s="90"/>
      <c r="R10" s="91"/>
      <c r="S10" s="91"/>
      <c r="T10" s="87"/>
      <c r="U10" s="87"/>
      <c r="V10" s="87"/>
      <c r="W10" s="87"/>
      <c r="X10" s="87"/>
      <c r="Y10" s="87"/>
    </row>
    <row r="11" spans="1:25" s="5" customFormat="1" ht="13.8" x14ac:dyDescent="0.3">
      <c r="E11" s="7"/>
      <c r="F11" s="15"/>
      <c r="I11" s="19"/>
      <c r="J11" s="8"/>
      <c r="M11" s="86"/>
      <c r="N11" s="86"/>
      <c r="O11" s="86"/>
      <c r="P11" s="86"/>
      <c r="Q11" s="86"/>
      <c r="R11" s="86"/>
      <c r="S11" s="86"/>
      <c r="T11" s="87"/>
      <c r="U11" s="87"/>
      <c r="V11" s="87"/>
      <c r="W11" s="87"/>
      <c r="X11" s="87"/>
      <c r="Y11" s="87"/>
    </row>
    <row r="12" spans="1:25" x14ac:dyDescent="0.3">
      <c r="C12" s="21" t="str">
        <f>G4</f>
        <v>IMPORTANT INFORMATION</v>
      </c>
      <c r="M12" s="86"/>
      <c r="N12" s="86"/>
      <c r="O12" s="86"/>
      <c r="P12" s="86"/>
      <c r="Q12" s="92"/>
      <c r="R12" s="92"/>
      <c r="S12" s="92"/>
    </row>
    <row r="13" spans="1:25" s="5" customFormat="1" ht="13.8" x14ac:dyDescent="0.3">
      <c r="M13" s="86"/>
      <c r="N13" s="86"/>
      <c r="O13" s="86"/>
      <c r="P13" s="86"/>
      <c r="Q13" s="86"/>
      <c r="R13" s="86"/>
      <c r="S13" s="86"/>
      <c r="T13" s="87"/>
      <c r="U13" s="87"/>
      <c r="V13" s="87"/>
      <c r="W13" s="87"/>
      <c r="X13" s="87"/>
      <c r="Y13" s="87"/>
    </row>
    <row r="14" spans="1:25" s="5" customFormat="1" ht="13.8" x14ac:dyDescent="0.3">
      <c r="B14" s="22" t="s">
        <v>51</v>
      </c>
      <c r="M14" s="86"/>
      <c r="N14" s="86"/>
      <c r="O14" s="86"/>
      <c r="P14" s="86"/>
      <c r="Q14" s="86"/>
      <c r="R14" s="86"/>
      <c r="S14" s="86"/>
      <c r="T14" s="87"/>
      <c r="U14" s="87"/>
      <c r="V14" s="87"/>
      <c r="W14" s="87"/>
      <c r="X14" s="87"/>
      <c r="Y14" s="87"/>
    </row>
    <row r="15" spans="1:25" s="5" customFormat="1" ht="13.8" x14ac:dyDescent="0.3">
      <c r="A15" s="23"/>
      <c r="K15" s="23"/>
      <c r="M15" s="90"/>
      <c r="N15" s="90"/>
      <c r="O15" s="90"/>
      <c r="P15" s="90"/>
      <c r="Q15" s="90"/>
      <c r="R15" s="91"/>
      <c r="S15" s="91"/>
      <c r="T15" s="87"/>
      <c r="U15" s="87"/>
      <c r="V15" s="87"/>
      <c r="W15" s="87"/>
      <c r="X15" s="87"/>
      <c r="Y15" s="87"/>
    </row>
    <row r="16" spans="1:25" s="5" customFormat="1" ht="12.75" customHeight="1" x14ac:dyDescent="0.3">
      <c r="B16" s="99" t="s">
        <v>82</v>
      </c>
      <c r="C16" s="99"/>
      <c r="D16" s="99"/>
      <c r="E16" s="99"/>
      <c r="F16" s="99"/>
      <c r="G16" s="99"/>
      <c r="H16" s="99"/>
      <c r="I16" s="99"/>
      <c r="J16" s="99"/>
      <c r="M16" s="90"/>
      <c r="N16" s="90"/>
      <c r="O16" s="90"/>
      <c r="P16" s="90"/>
      <c r="Q16" s="90"/>
      <c r="R16" s="91"/>
      <c r="S16" s="91"/>
      <c r="T16" s="87"/>
      <c r="U16" s="87"/>
      <c r="V16" s="87"/>
      <c r="W16" s="87"/>
      <c r="X16" s="87"/>
      <c r="Y16" s="87"/>
    </row>
    <row r="17" spans="1:25" s="5" customFormat="1" ht="13.8" x14ac:dyDescent="0.3">
      <c r="B17" s="99"/>
      <c r="C17" s="99"/>
      <c r="D17" s="99"/>
      <c r="E17" s="99"/>
      <c r="F17" s="99"/>
      <c r="G17" s="99"/>
      <c r="H17" s="99"/>
      <c r="I17" s="99"/>
      <c r="J17" s="99"/>
      <c r="M17" s="90"/>
      <c r="N17" s="90"/>
      <c r="O17" s="90"/>
      <c r="P17" s="90"/>
      <c r="Q17" s="90"/>
      <c r="R17" s="91"/>
      <c r="S17" s="91"/>
      <c r="T17" s="87"/>
      <c r="U17" s="87"/>
      <c r="V17" s="87"/>
      <c r="W17" s="87"/>
      <c r="X17" s="87"/>
      <c r="Y17" s="87"/>
    </row>
    <row r="18" spans="1:25" s="5" customFormat="1" ht="13.8" x14ac:dyDescent="0.3">
      <c r="B18" s="99"/>
      <c r="C18" s="99"/>
      <c r="D18" s="99"/>
      <c r="E18" s="99"/>
      <c r="F18" s="99"/>
      <c r="G18" s="99"/>
      <c r="H18" s="99"/>
      <c r="I18" s="99"/>
      <c r="J18" s="99"/>
      <c r="M18" s="90"/>
      <c r="N18" s="90"/>
      <c r="O18" s="90"/>
      <c r="P18" s="90"/>
      <c r="Q18" s="90"/>
      <c r="R18" s="91"/>
      <c r="S18" s="91"/>
      <c r="T18" s="87"/>
      <c r="U18" s="87"/>
      <c r="V18" s="87"/>
      <c r="W18" s="87"/>
      <c r="X18" s="87"/>
      <c r="Y18" s="87"/>
    </row>
    <row r="19" spans="1:25" s="5" customFormat="1" ht="13.8" x14ac:dyDescent="0.3">
      <c r="B19" s="99"/>
      <c r="C19" s="99"/>
      <c r="D19" s="99"/>
      <c r="E19" s="99"/>
      <c r="F19" s="99"/>
      <c r="G19" s="99"/>
      <c r="H19" s="99"/>
      <c r="I19" s="99"/>
      <c r="J19" s="99"/>
      <c r="M19" s="90"/>
      <c r="N19" s="90"/>
      <c r="O19" s="90"/>
      <c r="P19" s="90"/>
      <c r="Q19" s="90"/>
      <c r="R19" s="91"/>
      <c r="S19" s="91"/>
      <c r="T19" s="87"/>
      <c r="U19" s="87"/>
      <c r="V19" s="87"/>
      <c r="W19" s="87"/>
      <c r="X19" s="87"/>
      <c r="Y19" s="87"/>
    </row>
    <row r="20" spans="1:25" s="5" customFormat="1" ht="12.75" customHeight="1" x14ac:dyDescent="0.3">
      <c r="A20" s="23"/>
      <c r="B20" s="24" t="s">
        <v>80</v>
      </c>
      <c r="C20" s="23"/>
      <c r="D20" s="23"/>
      <c r="E20" s="23"/>
      <c r="F20" s="23"/>
      <c r="G20" s="23"/>
      <c r="H20" s="23"/>
      <c r="I20" s="23"/>
      <c r="J20" s="23"/>
      <c r="K20" s="23"/>
      <c r="M20" s="90"/>
      <c r="N20" s="90"/>
      <c r="O20" s="90"/>
      <c r="P20" s="90"/>
      <c r="Q20" s="90"/>
      <c r="R20" s="91"/>
      <c r="S20" s="91"/>
      <c r="T20" s="87"/>
      <c r="U20" s="87"/>
      <c r="V20" s="87"/>
      <c r="W20" s="87"/>
      <c r="X20" s="87"/>
      <c r="Y20" s="87"/>
    </row>
    <row r="21" spans="1:25" s="5" customFormat="1" ht="13.8" x14ac:dyDescent="0.3">
      <c r="A21" s="23"/>
      <c r="B21" s="24"/>
      <c r="C21" s="23"/>
      <c r="D21" s="23"/>
      <c r="E21" s="23"/>
      <c r="F21" s="23"/>
      <c r="G21" s="23"/>
      <c r="H21" s="23"/>
      <c r="I21" s="23"/>
      <c r="J21" s="23"/>
      <c r="K21" s="23"/>
      <c r="M21" s="90"/>
      <c r="N21" s="90"/>
      <c r="O21" s="90"/>
      <c r="P21" s="90"/>
      <c r="Q21" s="90"/>
      <c r="R21" s="91"/>
      <c r="S21" s="91"/>
      <c r="T21" s="87"/>
      <c r="U21" s="87"/>
      <c r="V21" s="87"/>
      <c r="W21" s="87"/>
      <c r="X21" s="87"/>
      <c r="Y21" s="87"/>
    </row>
    <row r="22" spans="1:25" s="5" customFormat="1" ht="13.8" x14ac:dyDescent="0.3">
      <c r="A22" s="23"/>
      <c r="B22" s="99" t="s">
        <v>83</v>
      </c>
      <c r="C22" s="99"/>
      <c r="D22" s="99"/>
      <c r="E22" s="99"/>
      <c r="F22" s="99"/>
      <c r="G22" s="99"/>
      <c r="H22" s="99"/>
      <c r="I22" s="99"/>
      <c r="J22" s="99"/>
      <c r="K22" s="23"/>
      <c r="M22" s="90"/>
      <c r="N22" s="90"/>
      <c r="O22" s="90"/>
      <c r="P22" s="90"/>
      <c r="Q22" s="90"/>
      <c r="R22" s="91"/>
      <c r="S22" s="91"/>
      <c r="T22" s="87"/>
      <c r="U22" s="87"/>
      <c r="V22" s="87"/>
      <c r="W22" s="87"/>
      <c r="X22" s="87"/>
      <c r="Y22" s="87"/>
    </row>
    <row r="23" spans="1:25" s="5" customFormat="1" ht="13.8" x14ac:dyDescent="0.3">
      <c r="A23" s="23"/>
      <c r="B23" s="99"/>
      <c r="C23" s="99"/>
      <c r="D23" s="99"/>
      <c r="E23" s="99"/>
      <c r="F23" s="99"/>
      <c r="G23" s="99"/>
      <c r="H23" s="99"/>
      <c r="I23" s="99"/>
      <c r="J23" s="99"/>
      <c r="K23" s="23"/>
      <c r="M23" s="90"/>
      <c r="N23" s="90"/>
      <c r="O23" s="90"/>
      <c r="P23" s="90"/>
      <c r="Q23" s="90"/>
      <c r="R23" s="91"/>
      <c r="S23" s="94"/>
      <c r="T23" s="87"/>
      <c r="U23" s="87"/>
      <c r="V23" s="87"/>
      <c r="W23" s="87"/>
      <c r="X23" s="87"/>
      <c r="Y23" s="87"/>
    </row>
    <row r="24" spans="1:25" s="5" customFormat="1" ht="13.8" x14ac:dyDescent="0.3">
      <c r="A24" s="23"/>
      <c r="B24" s="99"/>
      <c r="C24" s="99"/>
      <c r="D24" s="99"/>
      <c r="E24" s="99"/>
      <c r="F24" s="99"/>
      <c r="G24" s="99"/>
      <c r="H24" s="99"/>
      <c r="I24" s="99"/>
      <c r="J24" s="99"/>
      <c r="K24" s="23"/>
      <c r="M24" s="90"/>
      <c r="N24" s="90"/>
      <c r="O24" s="90"/>
      <c r="P24" s="90"/>
      <c r="Q24" s="90"/>
      <c r="R24" s="91"/>
      <c r="S24" s="94"/>
      <c r="T24" s="87"/>
      <c r="U24" s="87"/>
      <c r="V24" s="87"/>
      <c r="W24" s="87"/>
      <c r="X24" s="87"/>
      <c r="Y24" s="87"/>
    </row>
    <row r="25" spans="1:25" s="5" customFormat="1" ht="12.75" customHeight="1" x14ac:dyDescent="0.3">
      <c r="A25" s="23"/>
      <c r="B25" s="96"/>
      <c r="C25" s="96"/>
      <c r="D25" s="96"/>
      <c r="E25" s="96"/>
      <c r="F25" s="107" t="s">
        <v>93</v>
      </c>
      <c r="G25" s="96"/>
      <c r="H25" s="96"/>
      <c r="I25" s="96"/>
      <c r="J25" s="96"/>
      <c r="K25" s="23"/>
      <c r="M25" s="90"/>
      <c r="N25" s="90"/>
      <c r="O25" s="90"/>
      <c r="P25" s="90"/>
      <c r="Q25" s="90"/>
      <c r="R25" s="91"/>
      <c r="S25" s="91"/>
      <c r="T25" s="87"/>
      <c r="U25" s="87"/>
      <c r="V25" s="87"/>
      <c r="W25" s="87"/>
      <c r="X25" s="87"/>
      <c r="Y25" s="87"/>
    </row>
    <row r="26" spans="1:25" s="5" customFormat="1" ht="13.8" x14ac:dyDescent="0.3">
      <c r="A26" s="23"/>
      <c r="B26" s="99" t="s">
        <v>84</v>
      </c>
      <c r="C26" s="99"/>
      <c r="D26" s="99"/>
      <c r="E26" s="99"/>
      <c r="F26" s="99"/>
      <c r="G26" s="99"/>
      <c r="H26" s="99"/>
      <c r="I26" s="99"/>
      <c r="J26" s="99"/>
      <c r="K26" s="23"/>
      <c r="M26" s="90"/>
      <c r="N26" s="90"/>
      <c r="O26" s="90"/>
      <c r="P26" s="90"/>
      <c r="Q26" s="90"/>
      <c r="R26" s="91"/>
      <c r="S26" s="91"/>
      <c r="T26" s="87"/>
      <c r="U26" s="87"/>
      <c r="V26" s="87"/>
      <c r="W26" s="87"/>
      <c r="X26" s="87"/>
      <c r="Y26" s="87"/>
    </row>
    <row r="27" spans="1:25" s="5" customFormat="1" ht="13.8" x14ac:dyDescent="0.3">
      <c r="A27" s="23"/>
      <c r="B27" s="99"/>
      <c r="C27" s="99"/>
      <c r="D27" s="99"/>
      <c r="E27" s="99"/>
      <c r="F27" s="99"/>
      <c r="G27" s="99"/>
      <c r="H27" s="99"/>
      <c r="I27" s="99"/>
      <c r="J27" s="99"/>
      <c r="K27" s="23"/>
      <c r="M27" s="90"/>
      <c r="N27" s="90"/>
      <c r="O27" s="90"/>
      <c r="P27" s="90"/>
      <c r="Q27" s="90"/>
      <c r="R27" s="91"/>
      <c r="S27" s="91"/>
      <c r="T27" s="87"/>
      <c r="U27" s="87"/>
      <c r="V27" s="87"/>
      <c r="W27" s="87"/>
      <c r="X27" s="87"/>
      <c r="Y27" s="87"/>
    </row>
    <row r="28" spans="1:25" s="5" customFormat="1" ht="13.8" x14ac:dyDescent="0.3">
      <c r="A28" s="23"/>
      <c r="B28" s="96"/>
      <c r="C28" s="96"/>
      <c r="D28" s="96"/>
      <c r="E28" s="96"/>
      <c r="F28" s="96"/>
      <c r="G28" s="96"/>
      <c r="H28" s="96"/>
      <c r="I28" s="96"/>
      <c r="J28" s="96"/>
      <c r="K28" s="23"/>
      <c r="M28" s="90"/>
      <c r="N28" s="90"/>
      <c r="O28" s="90"/>
      <c r="P28" s="90"/>
      <c r="Q28" s="90"/>
      <c r="R28" s="91"/>
      <c r="S28" s="91"/>
      <c r="T28" s="87"/>
      <c r="U28" s="87"/>
      <c r="V28" s="87"/>
      <c r="W28" s="87"/>
      <c r="X28" s="87"/>
      <c r="Y28" s="87"/>
    </row>
    <row r="29" spans="1:25" s="5" customFormat="1" ht="13.8" x14ac:dyDescent="0.3">
      <c r="A29" s="23"/>
      <c r="B29" s="99" t="s">
        <v>85</v>
      </c>
      <c r="C29" s="99"/>
      <c r="D29" s="99"/>
      <c r="E29" s="99"/>
      <c r="F29" s="99"/>
      <c r="G29" s="99"/>
      <c r="H29" s="99"/>
      <c r="I29" s="99"/>
      <c r="J29" s="99"/>
      <c r="K29" s="23"/>
      <c r="M29" s="90"/>
      <c r="N29" s="90"/>
      <c r="O29" s="90"/>
      <c r="P29" s="90"/>
      <c r="Q29" s="90"/>
      <c r="R29" s="91"/>
      <c r="S29" s="91"/>
      <c r="T29" s="87"/>
      <c r="U29" s="87"/>
      <c r="V29" s="87"/>
      <c r="W29" s="87"/>
      <c r="X29" s="87"/>
      <c r="Y29" s="87"/>
    </row>
    <row r="30" spans="1:25" s="5" customFormat="1" ht="13.8" x14ac:dyDescent="0.3">
      <c r="A30" s="23"/>
      <c r="B30" s="99"/>
      <c r="C30" s="99"/>
      <c r="D30" s="99"/>
      <c r="E30" s="99"/>
      <c r="F30" s="99"/>
      <c r="G30" s="99"/>
      <c r="H30" s="99"/>
      <c r="I30" s="99"/>
      <c r="J30" s="99"/>
      <c r="K30" s="23"/>
      <c r="M30" s="90"/>
      <c r="N30" s="90"/>
      <c r="O30" s="90"/>
      <c r="P30" s="90"/>
      <c r="Q30" s="90"/>
      <c r="R30" s="91"/>
      <c r="S30" s="91"/>
      <c r="T30" s="87"/>
      <c r="U30" s="87"/>
      <c r="V30" s="87"/>
      <c r="W30" s="87"/>
      <c r="X30" s="87"/>
      <c r="Y30" s="87"/>
    </row>
    <row r="31" spans="1:25" s="5" customFormat="1" ht="12.75" customHeight="1" x14ac:dyDescent="0.3">
      <c r="A31" s="23"/>
      <c r="B31" s="99"/>
      <c r="C31" s="99"/>
      <c r="D31" s="99"/>
      <c r="E31" s="99"/>
      <c r="F31" s="99"/>
      <c r="G31" s="99"/>
      <c r="H31" s="99"/>
      <c r="I31" s="99"/>
      <c r="J31" s="99"/>
      <c r="K31" s="23"/>
      <c r="M31" s="90"/>
      <c r="N31" s="90"/>
      <c r="O31" s="90"/>
      <c r="P31" s="90"/>
      <c r="Q31" s="90"/>
      <c r="R31" s="91"/>
      <c r="S31" s="91"/>
      <c r="T31" s="87"/>
      <c r="U31" s="87"/>
      <c r="V31" s="87"/>
      <c r="W31" s="87"/>
      <c r="X31" s="87"/>
      <c r="Y31" s="87"/>
    </row>
    <row r="32" spans="1:25" s="5" customFormat="1" ht="13.8" x14ac:dyDescent="0.3">
      <c r="A32" s="23"/>
      <c r="B32" s="99"/>
      <c r="C32" s="99"/>
      <c r="D32" s="99"/>
      <c r="E32" s="99"/>
      <c r="F32" s="99"/>
      <c r="G32" s="99"/>
      <c r="H32" s="99"/>
      <c r="I32" s="99"/>
      <c r="J32" s="99"/>
      <c r="K32" s="23"/>
      <c r="M32" s="90"/>
      <c r="N32" s="90"/>
      <c r="O32" s="90"/>
      <c r="P32" s="90"/>
      <c r="Q32" s="90"/>
      <c r="R32" s="91"/>
      <c r="S32" s="91"/>
      <c r="T32" s="87"/>
      <c r="U32" s="87"/>
      <c r="V32" s="87"/>
      <c r="W32" s="87"/>
      <c r="X32" s="87"/>
      <c r="Y32" s="87"/>
    </row>
    <row r="33" spans="1:25" s="5" customFormat="1" ht="12.75" customHeight="1" x14ac:dyDescent="0.3">
      <c r="A33" s="23"/>
      <c r="B33" s="99"/>
      <c r="C33" s="99"/>
      <c r="D33" s="99"/>
      <c r="E33" s="99"/>
      <c r="F33" s="99"/>
      <c r="G33" s="99"/>
      <c r="H33" s="99"/>
      <c r="I33" s="99"/>
      <c r="J33" s="99"/>
      <c r="K33" s="23"/>
      <c r="M33" s="90"/>
      <c r="N33" s="90"/>
      <c r="O33" s="90"/>
      <c r="P33" s="90"/>
      <c r="Q33" s="90"/>
      <c r="R33" s="91"/>
      <c r="S33" s="91"/>
      <c r="T33" s="87"/>
      <c r="U33" s="87"/>
      <c r="V33" s="87"/>
      <c r="W33" s="87"/>
      <c r="X33" s="87"/>
      <c r="Y33" s="87"/>
    </row>
    <row r="34" spans="1:25" s="5" customFormat="1" ht="13.8" x14ac:dyDescent="0.3">
      <c r="A34" s="23"/>
      <c r="B34" s="96"/>
      <c r="C34" s="96"/>
      <c r="D34" s="101" t="s">
        <v>52</v>
      </c>
      <c r="E34" s="101"/>
      <c r="F34" s="101"/>
      <c r="G34" s="101"/>
      <c r="H34" s="101"/>
      <c r="I34" s="96"/>
      <c r="J34" s="96"/>
      <c r="K34" s="23"/>
      <c r="M34" s="90"/>
      <c r="N34" s="90"/>
      <c r="O34" s="90"/>
      <c r="P34" s="90"/>
      <c r="Q34" s="90"/>
      <c r="R34" s="91"/>
      <c r="S34" s="94"/>
      <c r="T34" s="87"/>
      <c r="U34" s="87"/>
      <c r="V34" s="87"/>
      <c r="W34" s="87"/>
      <c r="X34" s="87"/>
      <c r="Y34" s="87"/>
    </row>
    <row r="35" spans="1:25" s="5" customFormat="1" ht="13.8" x14ac:dyDescent="0.3">
      <c r="A35" s="23"/>
      <c r="B35" s="23"/>
      <c r="C35" s="23"/>
      <c r="I35" s="23"/>
      <c r="J35" s="23"/>
      <c r="K35" s="23"/>
      <c r="M35" s="90"/>
      <c r="N35" s="90"/>
      <c r="O35" s="90"/>
      <c r="P35" s="90"/>
      <c r="Q35" s="90"/>
      <c r="R35" s="91"/>
      <c r="S35" s="94"/>
      <c r="T35" s="87"/>
      <c r="U35" s="87"/>
      <c r="V35" s="87"/>
      <c r="W35" s="87"/>
      <c r="X35" s="87"/>
      <c r="Y35" s="87"/>
    </row>
    <row r="36" spans="1:25" s="5" customFormat="1" ht="12.75" customHeight="1" x14ac:dyDescent="0.3">
      <c r="A36" s="23"/>
      <c r="B36" s="24" t="s">
        <v>53</v>
      </c>
      <c r="C36" s="23"/>
      <c r="D36" s="23"/>
      <c r="E36" s="23"/>
      <c r="F36" s="97"/>
      <c r="G36" s="23"/>
      <c r="H36" s="23"/>
      <c r="I36" s="23"/>
      <c r="J36" s="23"/>
      <c r="K36" s="23"/>
      <c r="M36" s="90"/>
      <c r="N36" s="90"/>
      <c r="O36" s="90"/>
      <c r="P36" s="90"/>
      <c r="Q36" s="90"/>
      <c r="R36" s="91"/>
      <c r="S36" s="91"/>
      <c r="T36" s="87"/>
      <c r="U36" s="87"/>
      <c r="V36" s="87"/>
      <c r="W36" s="87"/>
      <c r="X36" s="87"/>
      <c r="Y36" s="87"/>
    </row>
    <row r="37" spans="1:25" s="5" customFormat="1" ht="13.8" x14ac:dyDescent="0.3">
      <c r="A37" s="23"/>
      <c r="B37" s="24"/>
      <c r="C37" s="23"/>
      <c r="D37" s="23"/>
      <c r="E37" s="23"/>
      <c r="F37" s="97"/>
      <c r="G37" s="23"/>
      <c r="H37" s="23"/>
      <c r="I37" s="23"/>
      <c r="J37" s="23"/>
      <c r="K37" s="23"/>
      <c r="M37" s="90"/>
      <c r="N37" s="90"/>
      <c r="O37" s="90"/>
      <c r="P37" s="90"/>
      <c r="Q37" s="90"/>
      <c r="R37" s="91"/>
      <c r="S37" s="91"/>
      <c r="T37" s="87"/>
      <c r="U37" s="87"/>
      <c r="V37" s="87"/>
      <c r="W37" s="87"/>
      <c r="X37" s="87"/>
      <c r="Y37" s="87"/>
    </row>
    <row r="38" spans="1:25" s="5" customFormat="1" ht="13.8" x14ac:dyDescent="0.3">
      <c r="A38" s="23"/>
      <c r="B38" s="99" t="s">
        <v>86</v>
      </c>
      <c r="C38" s="99"/>
      <c r="D38" s="99"/>
      <c r="E38" s="99"/>
      <c r="F38" s="99"/>
      <c r="G38" s="99"/>
      <c r="H38" s="99"/>
      <c r="I38" s="99"/>
      <c r="J38" s="99"/>
      <c r="K38" s="23"/>
      <c r="M38" s="90"/>
      <c r="N38" s="90"/>
      <c r="O38" s="90"/>
      <c r="P38" s="90"/>
      <c r="Q38" s="90"/>
      <c r="R38" s="91"/>
      <c r="S38" s="91"/>
      <c r="T38" s="87"/>
      <c r="U38" s="87"/>
      <c r="V38" s="87"/>
      <c r="W38" s="87"/>
      <c r="X38" s="87"/>
      <c r="Y38" s="87"/>
    </row>
    <row r="39" spans="1:25" s="5" customFormat="1" ht="13.8" x14ac:dyDescent="0.3">
      <c r="A39" s="23"/>
      <c r="B39" s="99"/>
      <c r="C39" s="99"/>
      <c r="D39" s="99"/>
      <c r="E39" s="99"/>
      <c r="F39" s="99"/>
      <c r="G39" s="99"/>
      <c r="H39" s="99"/>
      <c r="I39" s="99"/>
      <c r="J39" s="99"/>
      <c r="K39" s="23"/>
      <c r="M39" s="90"/>
      <c r="N39" s="90"/>
      <c r="O39" s="90"/>
      <c r="P39" s="90"/>
      <c r="Q39" s="90"/>
      <c r="R39" s="91"/>
      <c r="S39" s="91"/>
      <c r="T39" s="87"/>
      <c r="U39" s="87"/>
      <c r="V39" s="87"/>
      <c r="W39" s="87"/>
      <c r="X39" s="87"/>
      <c r="Y39" s="87"/>
    </row>
    <row r="40" spans="1:25" s="5" customFormat="1" ht="13.8" x14ac:dyDescent="0.3">
      <c r="A40" s="23"/>
      <c r="B40" s="96"/>
      <c r="C40" s="96"/>
      <c r="D40" s="96"/>
      <c r="E40" s="96"/>
      <c r="F40" s="96"/>
      <c r="G40" s="96"/>
      <c r="H40" s="96"/>
      <c r="I40" s="96"/>
      <c r="J40" s="96"/>
      <c r="K40" s="23"/>
      <c r="M40" s="90"/>
      <c r="N40" s="90"/>
      <c r="O40" s="90"/>
      <c r="P40" s="90"/>
      <c r="Q40" s="90"/>
      <c r="R40" s="91"/>
      <c r="S40" s="91"/>
      <c r="T40" s="87"/>
      <c r="U40" s="87"/>
      <c r="V40" s="87"/>
      <c r="W40" s="87"/>
      <c r="X40" s="87"/>
      <c r="Y40" s="87"/>
    </row>
    <row r="41" spans="1:25" s="5" customFormat="1" ht="13.8" x14ac:dyDescent="0.3">
      <c r="A41" s="23"/>
      <c r="B41" s="99" t="s">
        <v>87</v>
      </c>
      <c r="C41" s="99"/>
      <c r="D41" s="99"/>
      <c r="E41" s="99"/>
      <c r="F41" s="99"/>
      <c r="G41" s="99"/>
      <c r="H41" s="99"/>
      <c r="I41" s="99"/>
      <c r="J41" s="99"/>
      <c r="K41" s="23"/>
      <c r="M41" s="90"/>
      <c r="N41" s="90"/>
      <c r="O41" s="90"/>
      <c r="P41" s="90"/>
      <c r="Q41" s="90"/>
      <c r="R41" s="91"/>
      <c r="S41" s="91"/>
      <c r="T41" s="87"/>
      <c r="U41" s="87"/>
      <c r="V41" s="87"/>
      <c r="W41" s="87"/>
      <c r="X41" s="87"/>
      <c r="Y41" s="87"/>
    </row>
    <row r="42" spans="1:25" s="5" customFormat="1" ht="13.8" x14ac:dyDescent="0.3">
      <c r="A42" s="23"/>
      <c r="B42" s="99"/>
      <c r="C42" s="99"/>
      <c r="D42" s="99"/>
      <c r="E42" s="99"/>
      <c r="F42" s="99"/>
      <c r="G42" s="99"/>
      <c r="H42" s="99"/>
      <c r="I42" s="99"/>
      <c r="J42" s="99"/>
      <c r="K42" s="23"/>
      <c r="M42" s="90"/>
      <c r="N42" s="90"/>
      <c r="O42" s="90"/>
      <c r="P42" s="90"/>
      <c r="Q42" s="90"/>
      <c r="R42" s="91"/>
      <c r="S42" s="91"/>
      <c r="T42" s="87"/>
      <c r="U42" s="87"/>
      <c r="V42" s="87"/>
      <c r="W42" s="87"/>
      <c r="X42" s="87"/>
      <c r="Y42" s="87"/>
    </row>
    <row r="43" spans="1:25" s="5" customFormat="1" ht="13.8" x14ac:dyDescent="0.3">
      <c r="A43" s="23"/>
      <c r="B43" s="99"/>
      <c r="C43" s="99"/>
      <c r="D43" s="99"/>
      <c r="E43" s="99"/>
      <c r="F43" s="99"/>
      <c r="G43" s="99"/>
      <c r="H43" s="99"/>
      <c r="I43" s="99"/>
      <c r="J43" s="99"/>
      <c r="K43" s="23"/>
      <c r="M43" s="90"/>
      <c r="N43" s="90"/>
      <c r="O43" s="90"/>
      <c r="P43" s="90"/>
      <c r="Q43" s="90"/>
      <c r="R43" s="91"/>
      <c r="S43" s="91"/>
      <c r="T43" s="87"/>
      <c r="U43" s="87"/>
      <c r="V43" s="87"/>
      <c r="W43" s="87"/>
      <c r="X43" s="87"/>
      <c r="Y43" s="87"/>
    </row>
    <row r="44" spans="1:25" s="5" customFormat="1" ht="13.8" x14ac:dyDescent="0.3">
      <c r="A44" s="23"/>
      <c r="B44" s="96"/>
      <c r="C44" s="96"/>
      <c r="D44" s="96"/>
      <c r="E44" s="96"/>
      <c r="F44" s="96"/>
      <c r="G44" s="96"/>
      <c r="H44" s="96"/>
      <c r="I44" s="96"/>
      <c r="J44" s="96"/>
      <c r="K44" s="23"/>
      <c r="M44" s="90"/>
      <c r="N44" s="90"/>
      <c r="O44" s="90"/>
      <c r="P44" s="90"/>
      <c r="Q44" s="90"/>
      <c r="R44" s="91"/>
      <c r="S44" s="91"/>
      <c r="T44" s="87"/>
      <c r="U44" s="87"/>
      <c r="V44" s="87"/>
      <c r="W44" s="87"/>
      <c r="X44" s="87"/>
      <c r="Y44" s="87"/>
    </row>
    <row r="45" spans="1:25" s="5" customFormat="1" ht="12.75" customHeight="1" x14ac:dyDescent="0.3">
      <c r="A45" s="23"/>
      <c r="B45" s="99" t="s">
        <v>81</v>
      </c>
      <c r="C45" s="99"/>
      <c r="D45" s="99"/>
      <c r="E45" s="99"/>
      <c r="F45" s="99"/>
      <c r="G45" s="99"/>
      <c r="H45" s="99"/>
      <c r="I45" s="99"/>
      <c r="J45" s="99"/>
      <c r="K45" s="23"/>
      <c r="M45" s="90"/>
      <c r="N45" s="90"/>
      <c r="O45" s="90"/>
      <c r="P45" s="90"/>
      <c r="Q45" s="90"/>
      <c r="R45" s="91"/>
      <c r="S45" s="91"/>
      <c r="T45" s="87"/>
      <c r="U45" s="87"/>
      <c r="V45" s="87"/>
      <c r="W45" s="87"/>
      <c r="X45" s="87"/>
      <c r="Y45" s="87"/>
    </row>
    <row r="46" spans="1:25" s="5" customFormat="1" ht="13.8" x14ac:dyDescent="0.3">
      <c r="A46" s="23"/>
      <c r="B46" s="99"/>
      <c r="C46" s="99"/>
      <c r="D46" s="99"/>
      <c r="E46" s="99"/>
      <c r="F46" s="99"/>
      <c r="G46" s="99"/>
      <c r="H46" s="99"/>
      <c r="I46" s="99"/>
      <c r="J46" s="99"/>
      <c r="K46" s="23"/>
      <c r="M46" s="90"/>
      <c r="N46" s="90"/>
      <c r="O46" s="90"/>
      <c r="P46" s="90"/>
      <c r="Q46" s="90"/>
      <c r="R46" s="91"/>
      <c r="S46" s="91"/>
      <c r="T46" s="87"/>
      <c r="U46" s="87"/>
      <c r="V46" s="87"/>
      <c r="W46" s="87"/>
      <c r="X46" s="87"/>
      <c r="Y46" s="87"/>
    </row>
    <row r="47" spans="1:25" s="5" customFormat="1" ht="13.8" x14ac:dyDescent="0.3">
      <c r="A47" s="23"/>
      <c r="B47" s="99"/>
      <c r="C47" s="99"/>
      <c r="D47" s="99"/>
      <c r="E47" s="99"/>
      <c r="F47" s="99"/>
      <c r="G47" s="99"/>
      <c r="H47" s="99"/>
      <c r="I47" s="99"/>
      <c r="J47" s="99"/>
      <c r="K47" s="23"/>
      <c r="M47" s="90"/>
      <c r="N47" s="90"/>
      <c r="O47" s="90"/>
      <c r="P47" s="90"/>
      <c r="Q47" s="90"/>
      <c r="R47" s="91"/>
      <c r="S47" s="91"/>
      <c r="T47" s="87"/>
      <c r="U47" s="87"/>
      <c r="V47" s="87"/>
      <c r="W47" s="87"/>
      <c r="X47" s="87"/>
      <c r="Y47" s="87"/>
    </row>
    <row r="48" spans="1:25" s="5" customFormat="1" ht="12.75" customHeight="1" x14ac:dyDescent="0.3">
      <c r="A48" s="23"/>
      <c r="B48" s="99"/>
      <c r="C48" s="99"/>
      <c r="D48" s="99"/>
      <c r="E48" s="99"/>
      <c r="F48" s="99"/>
      <c r="G48" s="99"/>
      <c r="H48" s="99"/>
      <c r="I48" s="99"/>
      <c r="J48" s="99"/>
      <c r="K48" s="23"/>
      <c r="M48" s="90"/>
      <c r="N48" s="90"/>
      <c r="O48" s="90"/>
      <c r="P48" s="90"/>
      <c r="Q48" s="90"/>
      <c r="R48" s="91"/>
      <c r="S48" s="91"/>
      <c r="T48" s="87"/>
      <c r="U48" s="87"/>
      <c r="V48" s="87"/>
      <c r="W48" s="87"/>
      <c r="X48" s="87"/>
      <c r="Y48" s="87"/>
    </row>
    <row r="49" spans="1:25" s="5" customFormat="1" ht="13.8" x14ac:dyDescent="0.3">
      <c r="A49" s="23"/>
      <c r="B49" s="23" t="s">
        <v>88</v>
      </c>
      <c r="C49" s="23"/>
      <c r="D49" s="23"/>
      <c r="E49" s="23"/>
      <c r="F49" s="23"/>
      <c r="G49" s="23"/>
      <c r="H49" s="23"/>
      <c r="I49" s="23"/>
      <c r="J49" s="23"/>
      <c r="K49" s="23"/>
      <c r="M49" s="90"/>
      <c r="N49" s="90"/>
      <c r="O49" s="90"/>
      <c r="P49" s="90"/>
      <c r="Q49" s="90"/>
      <c r="R49" s="91"/>
      <c r="S49" s="91"/>
      <c r="T49" s="87"/>
      <c r="U49" s="87"/>
      <c r="V49" s="87"/>
      <c r="W49" s="87"/>
      <c r="X49" s="87"/>
      <c r="Y49" s="87"/>
    </row>
    <row r="50" spans="1:25" s="5" customFormat="1" ht="13.8" x14ac:dyDescent="0.3">
      <c r="A50" s="23"/>
      <c r="B50" s="23"/>
      <c r="C50" s="23"/>
      <c r="D50" s="23"/>
      <c r="F50" s="107" t="s">
        <v>94</v>
      </c>
      <c r="G50" s="97"/>
      <c r="H50" s="23"/>
      <c r="I50" s="23"/>
      <c r="J50" s="23"/>
      <c r="K50" s="23"/>
      <c r="M50" s="90"/>
      <c r="N50" s="90"/>
      <c r="O50" s="90"/>
      <c r="P50" s="90"/>
      <c r="Q50" s="90"/>
      <c r="R50" s="91"/>
      <c r="S50" s="91"/>
      <c r="T50" s="87"/>
      <c r="U50" s="87"/>
      <c r="V50" s="87"/>
      <c r="W50" s="87"/>
      <c r="X50" s="87"/>
      <c r="Y50" s="87"/>
    </row>
    <row r="51" spans="1:25" s="5" customFormat="1" ht="13.8" x14ac:dyDescent="0.3">
      <c r="A51" s="23"/>
      <c r="B51" s="23"/>
      <c r="C51" s="23"/>
      <c r="D51" s="23"/>
      <c r="E51" s="23"/>
      <c r="F51" s="23"/>
      <c r="G51" s="23"/>
      <c r="H51" s="23"/>
      <c r="I51" s="23"/>
      <c r="J51" s="23"/>
      <c r="K51" s="23"/>
      <c r="M51" s="90"/>
      <c r="N51" s="90"/>
      <c r="O51" s="90"/>
      <c r="P51" s="90"/>
      <c r="Q51" s="90"/>
      <c r="R51" s="91"/>
      <c r="S51" s="91"/>
      <c r="T51" s="87"/>
      <c r="U51" s="87"/>
      <c r="V51" s="87"/>
      <c r="W51" s="87"/>
      <c r="X51" s="87"/>
      <c r="Y51" s="87"/>
    </row>
    <row r="52" spans="1:25" s="5" customFormat="1" ht="12.75" customHeight="1" x14ac:dyDescent="0.3">
      <c r="A52" s="23"/>
      <c r="B52" s="24" t="s">
        <v>89</v>
      </c>
      <c r="C52" s="23"/>
      <c r="D52" s="23"/>
      <c r="E52" s="23"/>
      <c r="F52" s="23"/>
      <c r="G52" s="23"/>
      <c r="H52" s="23"/>
      <c r="I52" s="23"/>
      <c r="J52" s="23"/>
      <c r="K52" s="23"/>
      <c r="M52" s="90"/>
      <c r="N52" s="90"/>
      <c r="O52" s="90"/>
      <c r="P52" s="90"/>
      <c r="Q52" s="90"/>
      <c r="R52" s="91"/>
      <c r="S52" s="91"/>
      <c r="T52" s="87"/>
      <c r="U52" s="87"/>
      <c r="V52" s="87"/>
      <c r="W52" s="87"/>
      <c r="X52" s="87"/>
      <c r="Y52" s="87"/>
    </row>
    <row r="53" spans="1:25" s="5" customFormat="1" ht="13.8" x14ac:dyDescent="0.3">
      <c r="A53" s="23"/>
      <c r="B53" s="23"/>
      <c r="C53" s="23"/>
      <c r="D53" s="23"/>
      <c r="E53" s="23"/>
      <c r="F53" s="23"/>
      <c r="G53" s="23"/>
      <c r="H53" s="23"/>
      <c r="I53" s="23"/>
      <c r="J53" s="23"/>
      <c r="K53" s="23"/>
      <c r="M53" s="90"/>
      <c r="N53" s="90"/>
      <c r="O53" s="90"/>
      <c r="P53" s="90"/>
      <c r="Q53" s="90"/>
      <c r="R53" s="91"/>
      <c r="S53" s="91"/>
      <c r="T53" s="87"/>
      <c r="U53" s="87"/>
      <c r="V53" s="87"/>
      <c r="W53" s="87"/>
      <c r="X53" s="87"/>
      <c r="Y53" s="87"/>
    </row>
    <row r="54" spans="1:25" s="5" customFormat="1" ht="13.8" x14ac:dyDescent="0.3">
      <c r="A54" s="23"/>
      <c r="B54" s="100" t="s">
        <v>90</v>
      </c>
      <c r="C54" s="100"/>
      <c r="D54" s="100"/>
      <c r="E54" s="100"/>
      <c r="F54" s="100"/>
      <c r="G54" s="100"/>
      <c r="H54" s="100"/>
      <c r="I54" s="100"/>
      <c r="J54" s="100"/>
      <c r="K54" s="23"/>
      <c r="M54" s="90"/>
      <c r="N54" s="90"/>
      <c r="O54" s="90"/>
      <c r="P54" s="90"/>
      <c r="Q54" s="90"/>
      <c r="R54" s="91"/>
      <c r="S54" s="91"/>
      <c r="T54" s="87"/>
      <c r="U54" s="87"/>
      <c r="V54" s="87"/>
      <c r="W54" s="87"/>
      <c r="X54" s="87"/>
      <c r="Y54" s="87"/>
    </row>
    <row r="55" spans="1:25" s="5" customFormat="1" ht="13.8" x14ac:dyDescent="0.3">
      <c r="A55" s="23"/>
      <c r="B55" s="100"/>
      <c r="C55" s="100"/>
      <c r="D55" s="100"/>
      <c r="E55" s="100"/>
      <c r="F55" s="100"/>
      <c r="G55" s="100"/>
      <c r="H55" s="100"/>
      <c r="I55" s="100"/>
      <c r="J55" s="100"/>
      <c r="K55" s="23"/>
      <c r="M55" s="90"/>
      <c r="N55" s="90"/>
      <c r="O55" s="90"/>
      <c r="P55" s="90"/>
      <c r="Q55" s="90"/>
      <c r="R55" s="91"/>
      <c r="S55" s="91"/>
      <c r="T55" s="87"/>
      <c r="U55" s="87"/>
      <c r="V55" s="87"/>
      <c r="W55" s="87"/>
      <c r="X55" s="87"/>
      <c r="Y55" s="87"/>
    </row>
    <row r="56" spans="1:25" s="5" customFormat="1" ht="13.8" x14ac:dyDescent="0.3">
      <c r="A56" s="23"/>
      <c r="B56" s="100"/>
      <c r="C56" s="100"/>
      <c r="D56" s="100"/>
      <c r="E56" s="100"/>
      <c r="F56" s="100"/>
      <c r="G56" s="100"/>
      <c r="H56" s="100"/>
      <c r="I56" s="100"/>
      <c r="J56" s="100"/>
      <c r="K56" s="23"/>
      <c r="M56" s="90"/>
      <c r="N56" s="90"/>
      <c r="O56"/>
      <c r="P56" s="90"/>
      <c r="Q56" s="90"/>
      <c r="R56" s="91"/>
      <c r="S56" s="91"/>
      <c r="T56" s="87"/>
      <c r="U56" s="87"/>
      <c r="V56" s="87"/>
      <c r="W56" s="87"/>
      <c r="X56" s="87"/>
      <c r="Y56" s="87"/>
    </row>
    <row r="57" spans="1:25" s="5" customFormat="1" ht="13.8" x14ac:dyDescent="0.3">
      <c r="A57" s="23"/>
      <c r="B57" s="23"/>
      <c r="C57" s="23"/>
      <c r="D57" s="23"/>
      <c r="F57" s="97"/>
      <c r="G57" s="23"/>
      <c r="H57" s="23"/>
      <c r="I57" s="23"/>
      <c r="J57" s="23"/>
      <c r="K57" s="23"/>
      <c r="M57" s="90"/>
      <c r="N57" s="90"/>
      <c r="O57" s="90"/>
      <c r="P57" s="90"/>
      <c r="Q57" s="90"/>
      <c r="R57" s="91"/>
      <c r="S57" s="91"/>
      <c r="T57" s="87"/>
      <c r="U57" s="87"/>
      <c r="V57" s="87"/>
      <c r="W57" s="87"/>
      <c r="X57" s="87"/>
      <c r="Y57" s="87"/>
    </row>
    <row r="58" spans="1:25" s="5" customFormat="1" ht="13.8" x14ac:dyDescent="0.3">
      <c r="A58" s="23"/>
      <c r="B58" s="23"/>
      <c r="C58" s="23"/>
      <c r="D58" s="23"/>
      <c r="E58" s="23"/>
      <c r="F58" s="23"/>
      <c r="G58" s="23"/>
      <c r="H58" s="23"/>
      <c r="I58" s="23"/>
      <c r="J58" s="23"/>
      <c r="K58" s="23"/>
      <c r="M58" s="90"/>
      <c r="N58" s="90"/>
      <c r="O58" s="90"/>
      <c r="P58" s="90"/>
      <c r="Q58" s="90"/>
      <c r="R58" s="91"/>
      <c r="S58" s="91"/>
      <c r="T58" s="87"/>
      <c r="U58" s="87"/>
      <c r="V58" s="87"/>
      <c r="W58" s="87"/>
      <c r="X58" s="87"/>
      <c r="Y58" s="87"/>
    </row>
    <row r="59" spans="1:25" s="5" customFormat="1" ht="13.8" x14ac:dyDescent="0.3">
      <c r="K59" s="23"/>
      <c r="M59" s="90"/>
      <c r="N59" s="90"/>
      <c r="O59" s="108"/>
      <c r="P59" s="90"/>
      <c r="Q59" s="90"/>
      <c r="R59" s="91"/>
      <c r="S59" s="91"/>
      <c r="T59" s="87"/>
      <c r="U59" s="87"/>
      <c r="V59" s="87"/>
      <c r="W59" s="87"/>
      <c r="X59" s="87"/>
      <c r="Y59" s="87"/>
    </row>
    <row r="60" spans="1:25" s="5" customFormat="1" ht="13.8" x14ac:dyDescent="0.3">
      <c r="A60" s="23"/>
      <c r="B60" s="23" t="s">
        <v>91</v>
      </c>
      <c r="C60" s="23"/>
      <c r="D60" s="23"/>
      <c r="E60" s="23"/>
      <c r="F60" s="23"/>
      <c r="G60" s="23"/>
      <c r="H60" s="23"/>
      <c r="I60" s="23"/>
      <c r="J60" s="23"/>
      <c r="K60" s="23"/>
      <c r="M60" s="90"/>
      <c r="N60" s="90"/>
      <c r="O60" s="90"/>
      <c r="P60" s="90"/>
      <c r="Q60" s="90"/>
      <c r="R60" s="91"/>
      <c r="S60" s="91"/>
      <c r="T60" s="87"/>
      <c r="U60" s="87"/>
      <c r="V60" s="87"/>
      <c r="W60" s="87"/>
      <c r="X60" s="87"/>
      <c r="Y60" s="87"/>
    </row>
    <row r="61" spans="1:25" s="5" customFormat="1" ht="13.8" x14ac:dyDescent="0.3">
      <c r="A61" s="23"/>
      <c r="C61" s="23"/>
      <c r="D61" s="23"/>
      <c r="F61" s="107" t="s">
        <v>95</v>
      </c>
      <c r="G61" s="98"/>
      <c r="H61" s="23"/>
      <c r="I61" s="23"/>
      <c r="J61" s="23"/>
      <c r="K61" s="23"/>
      <c r="M61" s="90"/>
      <c r="N61" s="90"/>
      <c r="O61" s="90"/>
      <c r="P61" s="90"/>
      <c r="Q61" s="90"/>
      <c r="R61" s="91"/>
      <c r="S61" s="91"/>
      <c r="T61" s="87"/>
      <c r="U61" s="87"/>
      <c r="V61" s="87"/>
      <c r="W61" s="87"/>
      <c r="X61" s="87"/>
      <c r="Y61" s="87"/>
    </row>
    <row r="62" spans="1:25" s="5" customFormat="1" ht="13.8" x14ac:dyDescent="0.3">
      <c r="A62" s="23"/>
      <c r="B62" s="23"/>
      <c r="C62" s="23"/>
      <c r="D62" s="23"/>
      <c r="E62" s="23"/>
      <c r="F62" s="23"/>
      <c r="G62" s="23"/>
      <c r="H62" s="23"/>
      <c r="I62" s="23"/>
      <c r="J62" s="23"/>
      <c r="K62" s="23"/>
      <c r="M62" s="90"/>
      <c r="N62" s="90"/>
      <c r="O62" s="90"/>
      <c r="P62" s="90"/>
      <c r="Q62" s="90"/>
      <c r="R62" s="91"/>
      <c r="S62" s="91"/>
      <c r="T62" s="87"/>
      <c r="U62" s="87"/>
      <c r="V62" s="87"/>
      <c r="W62" s="87"/>
      <c r="X62" s="87"/>
      <c r="Y62" s="87"/>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45"/>
  </sheetPr>
  <dimension ref="A1:BV62"/>
  <sheetViews>
    <sheetView view="pageBreakPreview" zoomScale="85" zoomScaleNormal="100" zoomScaleSheetLayoutView="85" workbookViewId="0">
      <selection activeCell="A8" sqref="A8:D11"/>
    </sheetView>
  </sheetViews>
  <sheetFormatPr defaultColWidth="9.109375" defaultRowHeight="13.8" x14ac:dyDescent="0.3"/>
  <cols>
    <col min="1" max="11" width="9" style="36" customWidth="1"/>
    <col min="12" max="12" width="4" style="33" customWidth="1"/>
    <col min="13" max="19" width="4" style="30" customWidth="1"/>
    <col min="20" max="20" width="4.33203125" style="32" customWidth="1"/>
    <col min="21" max="21" width="9.109375" style="36"/>
    <col min="22" max="65" width="7.44140625" style="36" customWidth="1"/>
    <col min="66" max="16384" width="9.109375" style="36"/>
  </cols>
  <sheetData>
    <row r="1" spans="1:24" s="5" customFormat="1" x14ac:dyDescent="0.3">
      <c r="A1" s="1"/>
      <c r="B1" s="2" t="s">
        <v>10</v>
      </c>
      <c r="C1" s="3" t="s">
        <v>9</v>
      </c>
      <c r="D1" s="1"/>
      <c r="E1" s="1"/>
      <c r="F1" s="2" t="s">
        <v>31</v>
      </c>
      <c r="G1" s="4">
        <f>X1</f>
        <v>1</v>
      </c>
      <c r="H1" s="1"/>
      <c r="I1" s="1"/>
      <c r="J1" s="1"/>
      <c r="K1" s="1"/>
      <c r="M1" s="6" t="s">
        <v>32</v>
      </c>
      <c r="N1" s="6" t="s">
        <v>33</v>
      </c>
      <c r="O1" s="6" t="s">
        <v>34</v>
      </c>
      <c r="P1" s="6" t="s">
        <v>34</v>
      </c>
      <c r="Q1" s="6" t="s">
        <v>34</v>
      </c>
      <c r="R1" s="6" t="s">
        <v>35</v>
      </c>
      <c r="S1" s="25" t="s">
        <v>36</v>
      </c>
      <c r="T1" s="26" t="s">
        <v>37</v>
      </c>
      <c r="W1" s="7" t="s">
        <v>38</v>
      </c>
      <c r="X1" s="8">
        <f>SUM(M:M)</f>
        <v>1</v>
      </c>
    </row>
    <row r="2" spans="1:24" s="5" customFormat="1" x14ac:dyDescent="0.3">
      <c r="A2" s="1"/>
      <c r="B2" s="2" t="s">
        <v>11</v>
      </c>
      <c r="C2" s="3" t="s">
        <v>12</v>
      </c>
      <c r="D2" s="1"/>
      <c r="E2" s="1"/>
      <c r="F2" s="2" t="s">
        <v>13</v>
      </c>
      <c r="G2" s="3" t="s">
        <v>55</v>
      </c>
      <c r="H2" s="1"/>
      <c r="I2" s="1"/>
      <c r="J2" s="1"/>
      <c r="K2" s="1"/>
      <c r="M2" s="9" t="s">
        <v>39</v>
      </c>
      <c r="N2" s="9" t="s">
        <v>39</v>
      </c>
      <c r="O2" s="9" t="s">
        <v>33</v>
      </c>
      <c r="P2" s="9" t="s">
        <v>33</v>
      </c>
      <c r="Q2" s="9" t="s">
        <v>33</v>
      </c>
      <c r="R2" s="9" t="s">
        <v>39</v>
      </c>
      <c r="S2" s="27" t="s">
        <v>39</v>
      </c>
      <c r="T2" s="28"/>
      <c r="W2" s="7" t="s">
        <v>40</v>
      </c>
      <c r="X2" s="8">
        <f>SUM(N:N)</f>
        <v>0</v>
      </c>
    </row>
    <row r="3" spans="1:24" s="5" customFormat="1" x14ac:dyDescent="0.3">
      <c r="A3" s="1"/>
      <c r="B3" s="2" t="s">
        <v>0</v>
      </c>
      <c r="C3" s="10" t="s">
        <v>41</v>
      </c>
      <c r="D3" s="1"/>
      <c r="E3" s="1"/>
      <c r="F3" s="2" t="s">
        <v>1</v>
      </c>
      <c r="G3" s="3" t="s">
        <v>42</v>
      </c>
      <c r="H3" s="1"/>
      <c r="I3" s="1"/>
      <c r="J3" s="1"/>
      <c r="K3" s="1"/>
      <c r="M3" s="9"/>
      <c r="N3" s="9"/>
      <c r="O3" s="9"/>
      <c r="P3" s="9"/>
      <c r="Q3" s="9"/>
      <c r="R3" s="9"/>
      <c r="S3" s="27"/>
      <c r="T3" s="28"/>
      <c r="W3" s="7" t="s">
        <v>43</v>
      </c>
      <c r="X3" s="8">
        <f>SUM(O:O)</f>
        <v>0</v>
      </c>
    </row>
    <row r="4" spans="1:24" s="5" customFormat="1" x14ac:dyDescent="0.3">
      <c r="A4" s="1"/>
      <c r="B4" s="2" t="s">
        <v>44</v>
      </c>
      <c r="C4" s="4"/>
      <c r="D4" s="1"/>
      <c r="E4" s="1"/>
      <c r="F4" s="2" t="s">
        <v>45</v>
      </c>
      <c r="G4" s="3" t="s">
        <v>56</v>
      </c>
      <c r="H4" s="1"/>
      <c r="I4" s="1"/>
      <c r="J4" s="1"/>
      <c r="K4" s="1"/>
      <c r="M4" s="9"/>
      <c r="N4" s="9"/>
      <c r="O4" s="9"/>
      <c r="P4" s="9"/>
      <c r="Q4" s="11"/>
      <c r="R4" s="12"/>
      <c r="S4" s="29"/>
      <c r="T4" s="28"/>
      <c r="W4" s="7" t="s">
        <v>43</v>
      </c>
      <c r="X4" s="8">
        <f>SUM(P:P)</f>
        <v>0</v>
      </c>
    </row>
    <row r="5" spans="1:24" s="5" customFormat="1" x14ac:dyDescent="0.3">
      <c r="A5" s="1"/>
      <c r="B5" s="2" t="s">
        <v>47</v>
      </c>
      <c r="C5" s="4" t="s">
        <v>54</v>
      </c>
      <c r="D5" s="1"/>
      <c r="E5" s="2"/>
      <c r="F5" s="1"/>
      <c r="G5" s="1"/>
      <c r="H5" s="1"/>
      <c r="I5" s="1"/>
      <c r="J5" s="1"/>
      <c r="K5" s="1"/>
      <c r="M5" s="9"/>
      <c r="N5" s="9"/>
      <c r="O5" s="9"/>
      <c r="P5" s="9"/>
      <c r="Q5" s="11"/>
      <c r="R5" s="12"/>
      <c r="S5" s="29"/>
      <c r="T5" s="28"/>
      <c r="W5" s="7" t="s">
        <v>43</v>
      </c>
      <c r="X5" s="8">
        <f>SUM(Q:Q)</f>
        <v>0</v>
      </c>
    </row>
    <row r="6" spans="1:24" s="5" customFormat="1" x14ac:dyDescent="0.3">
      <c r="A6" s="1"/>
      <c r="B6" s="1" t="s">
        <v>14</v>
      </c>
      <c r="C6" s="13"/>
      <c r="D6" s="1"/>
      <c r="E6" s="1"/>
      <c r="F6" s="1"/>
      <c r="G6" s="1"/>
      <c r="H6" s="1"/>
      <c r="I6" s="1"/>
      <c r="J6" s="1"/>
      <c r="K6" s="1"/>
      <c r="M6" s="9"/>
      <c r="N6" s="9"/>
      <c r="O6" s="9"/>
      <c r="P6" s="9"/>
      <c r="Q6" s="11"/>
      <c r="R6" s="12"/>
      <c r="S6" s="29"/>
      <c r="T6" s="28"/>
      <c r="W6" s="7" t="s">
        <v>48</v>
      </c>
      <c r="X6" s="8">
        <f>SUM(R:R)</f>
        <v>0</v>
      </c>
    </row>
    <row r="7" spans="1:24" s="5" customFormat="1" x14ac:dyDescent="0.3">
      <c r="A7" s="1"/>
      <c r="B7" s="1"/>
      <c r="C7" s="1"/>
      <c r="D7" s="1"/>
      <c r="E7" s="1"/>
      <c r="F7" s="1"/>
      <c r="G7" s="1"/>
      <c r="H7" s="1"/>
      <c r="I7" s="1"/>
      <c r="J7" s="1"/>
      <c r="K7" s="1"/>
      <c r="M7" s="9"/>
      <c r="N7" s="9"/>
      <c r="O7" s="9"/>
      <c r="P7" s="9"/>
      <c r="Q7" s="11"/>
      <c r="R7" s="12"/>
      <c r="S7" s="29"/>
      <c r="T7" s="28"/>
      <c r="W7" s="7" t="s">
        <v>49</v>
      </c>
      <c r="X7" s="8">
        <f>SUM(S:S)</f>
        <v>0</v>
      </c>
    </row>
    <row r="8" spans="1:24" s="33" customFormat="1" x14ac:dyDescent="0.3">
      <c r="A8" s="14"/>
      <c r="B8" s="5"/>
      <c r="C8" s="5"/>
      <c r="D8" s="5"/>
      <c r="E8" s="7" t="s">
        <v>10</v>
      </c>
      <c r="F8" s="8" t="str">
        <f>$C$1</f>
        <v>R. Abbott</v>
      </c>
      <c r="G8" s="5"/>
      <c r="H8" s="15"/>
      <c r="I8" s="7" t="s">
        <v>15</v>
      </c>
      <c r="J8" s="16" t="str">
        <f>$G$2</f>
        <v>AA-SM-004-005</v>
      </c>
      <c r="K8" s="17"/>
      <c r="L8" s="18"/>
      <c r="M8" s="9"/>
      <c r="N8" s="9"/>
      <c r="O8" s="9"/>
      <c r="P8" s="9"/>
      <c r="Q8" s="9"/>
      <c r="R8" s="9"/>
      <c r="S8" s="31"/>
      <c r="T8" s="32"/>
    </row>
    <row r="9" spans="1:24" s="34" customFormat="1" x14ac:dyDescent="0.3">
      <c r="A9" s="5"/>
      <c r="B9" s="5"/>
      <c r="C9" s="5"/>
      <c r="D9" s="5"/>
      <c r="E9" s="7" t="s">
        <v>11</v>
      </c>
      <c r="F9" s="15" t="str">
        <f>$C$2</f>
        <v xml:space="preserve"> </v>
      </c>
      <c r="G9" s="5"/>
      <c r="H9" s="15"/>
      <c r="I9" s="7" t="s">
        <v>16</v>
      </c>
      <c r="J9" s="17" t="str">
        <f>$G$3</f>
        <v>IR</v>
      </c>
      <c r="K9" s="17"/>
      <c r="L9" s="18"/>
      <c r="M9" s="9">
        <v>1</v>
      </c>
      <c r="N9" s="9"/>
      <c r="O9" s="9"/>
      <c r="P9" s="9"/>
      <c r="Q9" s="9"/>
      <c r="R9" s="9"/>
      <c r="S9" s="31"/>
      <c r="T9" s="32"/>
    </row>
    <row r="10" spans="1:24" s="33" customFormat="1" x14ac:dyDescent="0.3">
      <c r="A10" s="5"/>
      <c r="B10" s="5"/>
      <c r="C10" s="5"/>
      <c r="D10" s="5"/>
      <c r="E10" s="7" t="s">
        <v>0</v>
      </c>
      <c r="F10" s="15" t="str">
        <f>$C$3</f>
        <v>20/10/2013</v>
      </c>
      <c r="G10" s="5"/>
      <c r="H10" s="15"/>
      <c r="I10" s="7" t="s">
        <v>17</v>
      </c>
      <c r="J10" s="8" t="str">
        <f>L10&amp;" of "&amp;$G$1</f>
        <v>1 of 1</v>
      </c>
      <c r="K10" s="15"/>
      <c r="L10" s="18">
        <f>SUM($M$1:M9)</f>
        <v>1</v>
      </c>
      <c r="M10" s="9"/>
      <c r="N10" s="9"/>
      <c r="O10" s="9"/>
      <c r="P10" s="9"/>
      <c r="Q10" s="9"/>
      <c r="R10" s="9"/>
      <c r="S10" s="31"/>
      <c r="T10" s="32"/>
    </row>
    <row r="11" spans="1:24" x14ac:dyDescent="0.3">
      <c r="A11" s="5"/>
      <c r="B11" s="5"/>
      <c r="C11" s="5"/>
      <c r="D11" s="5"/>
      <c r="E11" s="7" t="s">
        <v>50</v>
      </c>
      <c r="F11" s="15" t="str">
        <f>$C$5</f>
        <v>STANDARD SPREADSHEET METHOD</v>
      </c>
      <c r="G11" s="5"/>
      <c r="H11" s="5"/>
      <c r="I11" s="19"/>
      <c r="J11" s="8"/>
      <c r="K11" s="5"/>
      <c r="L11" s="5"/>
      <c r="M11" s="9"/>
      <c r="N11" s="9"/>
      <c r="O11" s="9"/>
    </row>
    <row r="12" spans="1:24" ht="15.6" x14ac:dyDescent="0.3">
      <c r="A12" s="35"/>
      <c r="B12" s="21" t="str">
        <f>$G$4</f>
        <v>2D BOLT GROUP - 3 BOLTS</v>
      </c>
      <c r="C12" s="35"/>
      <c r="D12" s="35"/>
      <c r="E12" s="35"/>
      <c r="F12" s="35"/>
      <c r="G12" s="35"/>
      <c r="H12" s="35"/>
      <c r="I12" s="35"/>
      <c r="J12" s="35"/>
      <c r="K12" s="35"/>
    </row>
    <row r="13" spans="1:24" x14ac:dyDescent="0.3">
      <c r="A13" s="37"/>
      <c r="B13" s="38"/>
      <c r="C13" s="35"/>
      <c r="D13" s="39"/>
      <c r="E13" s="39"/>
      <c r="F13" s="39"/>
      <c r="G13" s="35"/>
      <c r="H13" s="35"/>
      <c r="I13" s="35"/>
      <c r="J13" s="35"/>
      <c r="K13" s="35"/>
    </row>
    <row r="14" spans="1:24" ht="13.5" customHeight="1" x14ac:dyDescent="0.3">
      <c r="A14" s="39"/>
      <c r="B14" s="40" t="s">
        <v>2</v>
      </c>
      <c r="C14" s="39"/>
      <c r="D14" s="39"/>
      <c r="E14" s="39"/>
      <c r="F14" s="39"/>
      <c r="G14" s="39"/>
      <c r="H14" s="39"/>
      <c r="I14" s="39"/>
      <c r="J14" s="39"/>
      <c r="K14" s="39"/>
    </row>
    <row r="15" spans="1:24" x14ac:dyDescent="0.3">
      <c r="A15" s="39"/>
      <c r="C15" s="41" t="s">
        <v>8</v>
      </c>
      <c r="D15" s="35"/>
      <c r="E15" s="39"/>
      <c r="F15" s="39"/>
      <c r="G15" s="39"/>
      <c r="H15" s="39"/>
      <c r="I15" s="39"/>
      <c r="J15" s="39"/>
      <c r="K15" s="39"/>
    </row>
    <row r="16" spans="1:24" x14ac:dyDescent="0.3">
      <c r="A16" s="39"/>
      <c r="B16" s="39"/>
      <c r="C16" s="39"/>
      <c r="D16" s="39"/>
      <c r="E16" s="39"/>
      <c r="F16" s="39"/>
      <c r="G16" s="39"/>
      <c r="H16" s="39"/>
      <c r="I16" s="39"/>
      <c r="J16" s="39"/>
      <c r="K16" s="39"/>
    </row>
    <row r="17" spans="1:74" x14ac:dyDescent="0.3">
      <c r="A17" s="39"/>
      <c r="D17" s="39"/>
      <c r="E17" s="39"/>
      <c r="F17" s="39"/>
      <c r="G17" s="35"/>
      <c r="H17" s="35"/>
      <c r="I17" s="42"/>
      <c r="J17" s="42"/>
      <c r="K17" s="39"/>
    </row>
    <row r="18" spans="1:74" x14ac:dyDescent="0.3">
      <c r="A18" s="39"/>
      <c r="B18" s="39"/>
      <c r="C18" s="39"/>
      <c r="D18" s="39"/>
      <c r="E18" s="39"/>
      <c r="F18" s="39"/>
      <c r="G18" s="39"/>
      <c r="H18" s="39"/>
      <c r="I18" s="42"/>
      <c r="J18" s="42"/>
      <c r="K18" s="39"/>
    </row>
    <row r="19" spans="1:74" x14ac:dyDescent="0.3">
      <c r="B19" s="43" t="s">
        <v>3</v>
      </c>
      <c r="C19" s="43">
        <v>1</v>
      </c>
      <c r="D19" s="43">
        <v>2</v>
      </c>
      <c r="E19" s="43">
        <v>3</v>
      </c>
      <c r="F19" s="44"/>
      <c r="G19" s="44"/>
      <c r="H19" s="44"/>
      <c r="I19" s="45"/>
      <c r="J19" s="44"/>
    </row>
    <row r="20" spans="1:74" x14ac:dyDescent="0.3">
      <c r="B20" s="43" t="s">
        <v>25</v>
      </c>
      <c r="C20" s="46">
        <v>1</v>
      </c>
      <c r="D20" s="46">
        <v>-1</v>
      </c>
      <c r="E20" s="46">
        <v>-1</v>
      </c>
      <c r="F20" s="47"/>
      <c r="G20" s="47"/>
      <c r="H20" s="47"/>
      <c r="I20" s="48"/>
      <c r="J20" s="47"/>
    </row>
    <row r="21" spans="1:74" x14ac:dyDescent="0.3">
      <c r="B21" s="43" t="s">
        <v>26</v>
      </c>
      <c r="C21" s="46">
        <v>1</v>
      </c>
      <c r="D21" s="46">
        <v>1</v>
      </c>
      <c r="E21" s="46">
        <v>-1</v>
      </c>
      <c r="F21" s="47"/>
      <c r="G21" s="47"/>
      <c r="H21" s="47"/>
      <c r="I21" s="48"/>
      <c r="J21" s="47"/>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row>
    <row r="22" spans="1:74" x14ac:dyDescent="0.3">
      <c r="B22" s="43" t="s">
        <v>27</v>
      </c>
      <c r="C22" s="46">
        <v>0.25</v>
      </c>
      <c r="D22" s="46">
        <v>0.25</v>
      </c>
      <c r="E22" s="46">
        <v>0.25</v>
      </c>
      <c r="F22" s="47"/>
      <c r="G22" s="47"/>
      <c r="H22" s="47"/>
      <c r="I22" s="48"/>
      <c r="J22" s="47"/>
      <c r="V22" s="33"/>
      <c r="W22" s="33"/>
      <c r="X22" s="33"/>
      <c r="Y22" s="33"/>
      <c r="Z22" s="49"/>
      <c r="AA22" s="49"/>
      <c r="AB22" s="49"/>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row>
    <row r="23" spans="1:74" x14ac:dyDescent="0.3">
      <c r="A23" s="50"/>
      <c r="B23" s="44"/>
      <c r="C23" s="47"/>
      <c r="D23" s="47"/>
      <c r="E23" s="47"/>
      <c r="F23" s="47"/>
      <c r="G23" s="47"/>
      <c r="H23" s="47"/>
      <c r="I23" s="48"/>
      <c r="J23" s="47"/>
      <c r="K23" s="50"/>
      <c r="V23" s="33"/>
      <c r="W23" s="33"/>
      <c r="X23" s="33"/>
      <c r="Y23" s="33"/>
      <c r="Z23" s="49"/>
      <c r="AA23" s="49"/>
      <c r="AB23" s="49"/>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row>
    <row r="24" spans="1:74" x14ac:dyDescent="0.3">
      <c r="A24" s="50"/>
      <c r="B24" s="44"/>
      <c r="C24" s="47"/>
      <c r="D24" s="47"/>
      <c r="E24" s="47"/>
      <c r="F24" s="47"/>
      <c r="G24" s="47"/>
      <c r="H24" s="47"/>
      <c r="I24" s="48"/>
      <c r="J24" s="47"/>
      <c r="K24" s="50"/>
      <c r="V24" s="33"/>
      <c r="W24" s="33"/>
      <c r="X24" s="33"/>
      <c r="Y24" s="33"/>
      <c r="Z24" s="49"/>
      <c r="AA24" s="49"/>
      <c r="AB24" s="49"/>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33"/>
      <c r="BD24" s="33"/>
      <c r="BE24" s="33"/>
      <c r="BF24" s="33"/>
      <c r="BG24" s="33"/>
      <c r="BH24" s="33"/>
    </row>
    <row r="25" spans="1:74" x14ac:dyDescent="0.3">
      <c r="A25" s="50"/>
      <c r="B25" s="50"/>
      <c r="C25" s="50"/>
      <c r="D25" s="50"/>
      <c r="E25" s="50"/>
      <c r="F25" s="50"/>
      <c r="G25" s="50"/>
      <c r="H25" s="50"/>
      <c r="I25" s="50"/>
      <c r="J25" s="51"/>
      <c r="K25" s="50"/>
      <c r="V25" s="33"/>
      <c r="W25" s="33"/>
      <c r="X25" s="33"/>
      <c r="Y25" s="33"/>
      <c r="Z25" s="51"/>
      <c r="AA25" s="51"/>
      <c r="AB25" s="51"/>
      <c r="AC25" s="42"/>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row>
    <row r="26" spans="1:74" x14ac:dyDescent="0.3">
      <c r="A26" s="102" t="s">
        <v>29</v>
      </c>
      <c r="B26" s="106"/>
      <c r="C26" s="106"/>
      <c r="D26" s="106"/>
      <c r="E26" s="103"/>
      <c r="F26" s="102" t="s">
        <v>28</v>
      </c>
      <c r="G26" s="106"/>
      <c r="H26" s="106"/>
      <c r="I26" s="106"/>
      <c r="J26" s="106"/>
      <c r="K26" s="103"/>
      <c r="V26" s="33"/>
      <c r="W26" s="33"/>
      <c r="X26" s="33"/>
      <c r="Y26" s="33"/>
      <c r="Z26" s="51"/>
      <c r="AA26" s="51"/>
      <c r="AB26" s="51"/>
      <c r="AC26" s="42"/>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row>
    <row r="27" spans="1:74" x14ac:dyDescent="0.3">
      <c r="A27" s="52"/>
      <c r="B27" s="53"/>
      <c r="C27" s="54"/>
      <c r="D27" s="102" t="s">
        <v>30</v>
      </c>
      <c r="E27" s="103"/>
      <c r="F27" s="102" t="s">
        <v>18</v>
      </c>
      <c r="G27" s="103"/>
      <c r="H27" s="102" t="s">
        <v>19</v>
      </c>
      <c r="I27" s="103"/>
      <c r="J27" s="104" t="s">
        <v>20</v>
      </c>
      <c r="K27" s="105"/>
      <c r="V27" s="33"/>
      <c r="W27" s="33"/>
      <c r="X27" s="33"/>
      <c r="Y27" s="33"/>
      <c r="Z27" s="55"/>
      <c r="AA27" s="55"/>
      <c r="AB27" s="55"/>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row>
    <row r="28" spans="1:74" ht="15.6" x14ac:dyDescent="0.35">
      <c r="A28" s="56" t="s">
        <v>57</v>
      </c>
      <c r="B28" s="56" t="s">
        <v>58</v>
      </c>
      <c r="C28" s="56" t="s">
        <v>59</v>
      </c>
      <c r="D28" s="56" t="s">
        <v>60</v>
      </c>
      <c r="E28" s="56" t="s">
        <v>61</v>
      </c>
      <c r="F28" s="57" t="s">
        <v>62</v>
      </c>
      <c r="G28" s="57" t="s">
        <v>63</v>
      </c>
      <c r="H28" s="57" t="s">
        <v>62</v>
      </c>
      <c r="I28" s="57" t="s">
        <v>63</v>
      </c>
      <c r="J28" s="57" t="s">
        <v>62</v>
      </c>
      <c r="K28" s="57" t="s">
        <v>63</v>
      </c>
      <c r="V28" s="58" t="s">
        <v>64</v>
      </c>
      <c r="W28" s="58" t="s">
        <v>65</v>
      </c>
      <c r="X28" s="59" t="s">
        <v>66</v>
      </c>
      <c r="Y28" s="58" t="s">
        <v>67</v>
      </c>
      <c r="Z28" s="60"/>
      <c r="AA28" s="58" t="s">
        <v>68</v>
      </c>
      <c r="AB28" s="60"/>
      <c r="AC28" s="58" t="s">
        <v>69</v>
      </c>
      <c r="AD28" s="60"/>
      <c r="AE28" s="43" t="s">
        <v>5</v>
      </c>
      <c r="AI28" s="43" t="s">
        <v>6</v>
      </c>
      <c r="AM28" s="43" t="s">
        <v>7</v>
      </c>
      <c r="AQ28" s="43" t="s">
        <v>70</v>
      </c>
      <c r="AT28" s="43" t="s">
        <v>71</v>
      </c>
      <c r="AW28" s="43" t="s">
        <v>72</v>
      </c>
      <c r="BA28" s="43" t="s">
        <v>73</v>
      </c>
      <c r="BD28" s="43" t="s">
        <v>74</v>
      </c>
      <c r="BG28" s="43" t="s">
        <v>75</v>
      </c>
      <c r="BK28" s="43" t="s">
        <v>76</v>
      </c>
      <c r="BO28" s="43" t="s">
        <v>77</v>
      </c>
      <c r="BS28" s="43" t="s">
        <v>78</v>
      </c>
    </row>
    <row r="29" spans="1:74" x14ac:dyDescent="0.3">
      <c r="A29" s="61" t="s">
        <v>21</v>
      </c>
      <c r="B29" s="61" t="s">
        <v>21</v>
      </c>
      <c r="C29" s="61" t="s">
        <v>22</v>
      </c>
      <c r="D29" s="61" t="s">
        <v>23</v>
      </c>
      <c r="E29" s="61" t="s">
        <v>23</v>
      </c>
      <c r="F29" s="61" t="s">
        <v>21</v>
      </c>
      <c r="G29" s="61" t="s">
        <v>21</v>
      </c>
      <c r="H29" s="61" t="s">
        <v>21</v>
      </c>
      <c r="I29" s="61" t="s">
        <v>21</v>
      </c>
      <c r="J29" s="61" t="s">
        <v>21</v>
      </c>
      <c r="K29" s="61" t="s">
        <v>21</v>
      </c>
      <c r="V29" s="60" t="s">
        <v>23</v>
      </c>
      <c r="W29" s="60" t="s">
        <v>23</v>
      </c>
      <c r="X29" s="60" t="s">
        <v>24</v>
      </c>
      <c r="Y29" s="62" t="s">
        <v>21</v>
      </c>
      <c r="Z29" s="60"/>
      <c r="AA29" s="62" t="s">
        <v>21</v>
      </c>
      <c r="AB29" s="60"/>
      <c r="AC29" s="62" t="s">
        <v>22</v>
      </c>
      <c r="AD29" s="60"/>
      <c r="AE29" s="60">
        <v>1</v>
      </c>
      <c r="AF29" s="60">
        <v>2</v>
      </c>
      <c r="AG29" s="60">
        <v>3</v>
      </c>
      <c r="AH29" s="45" t="s">
        <v>4</v>
      </c>
      <c r="AI29" s="63">
        <v>1</v>
      </c>
      <c r="AJ29" s="63">
        <v>2</v>
      </c>
      <c r="AK29" s="63">
        <v>3</v>
      </c>
      <c r="AL29" s="55" t="s">
        <v>4</v>
      </c>
      <c r="AM29" s="60">
        <v>1</v>
      </c>
      <c r="AN29" s="60">
        <v>2</v>
      </c>
      <c r="AO29" s="60">
        <v>3</v>
      </c>
      <c r="AP29" s="45" t="s">
        <v>4</v>
      </c>
      <c r="AQ29" s="60">
        <v>1</v>
      </c>
      <c r="AR29" s="60">
        <v>2</v>
      </c>
      <c r="AS29" s="60">
        <v>3</v>
      </c>
      <c r="AT29" s="60">
        <v>1</v>
      </c>
      <c r="AU29" s="60">
        <v>2</v>
      </c>
      <c r="AV29" s="60">
        <v>3</v>
      </c>
      <c r="AW29" s="60">
        <v>1</v>
      </c>
      <c r="AX29" s="60">
        <v>2</v>
      </c>
      <c r="AY29" s="60">
        <v>3</v>
      </c>
      <c r="AZ29" s="45" t="s">
        <v>4</v>
      </c>
      <c r="BA29" s="60">
        <v>1</v>
      </c>
      <c r="BB29" s="60">
        <v>2</v>
      </c>
      <c r="BC29" s="60">
        <v>3</v>
      </c>
      <c r="BD29" s="60">
        <v>1</v>
      </c>
      <c r="BE29" s="60">
        <v>2</v>
      </c>
      <c r="BF29" s="60">
        <v>3</v>
      </c>
      <c r="BG29" s="60">
        <v>1</v>
      </c>
      <c r="BH29" s="60">
        <v>2</v>
      </c>
      <c r="BI29" s="60">
        <v>3</v>
      </c>
      <c r="BJ29" s="45" t="s">
        <v>4</v>
      </c>
      <c r="BK29" s="60">
        <v>1</v>
      </c>
      <c r="BL29" s="60">
        <v>2</v>
      </c>
      <c r="BM29" s="60">
        <v>3</v>
      </c>
      <c r="BN29" s="45" t="s">
        <v>4</v>
      </c>
      <c r="BO29" s="60">
        <v>1</v>
      </c>
      <c r="BP29" s="60">
        <v>2</v>
      </c>
      <c r="BQ29" s="60">
        <v>3</v>
      </c>
      <c r="BR29" s="45" t="s">
        <v>4</v>
      </c>
      <c r="BS29" s="60">
        <v>1</v>
      </c>
      <c r="BT29" s="60">
        <v>2</v>
      </c>
      <c r="BU29" s="60">
        <v>3</v>
      </c>
      <c r="BV29" s="45" t="s">
        <v>4</v>
      </c>
    </row>
    <row r="30" spans="1:74" x14ac:dyDescent="0.3">
      <c r="A30" s="64">
        <v>-200</v>
      </c>
      <c r="B30" s="64">
        <v>100</v>
      </c>
      <c r="C30" s="64">
        <v>50</v>
      </c>
      <c r="D30" s="65">
        <v>2</v>
      </c>
      <c r="E30" s="65">
        <v>1</v>
      </c>
      <c r="F30" s="66">
        <f>BG30+BO30</f>
        <v>-106.25</v>
      </c>
      <c r="G30" s="66">
        <f>BK30+BS30</f>
        <v>112.5</v>
      </c>
      <c r="H30" s="66">
        <f>BH30+BP30</f>
        <v>-106.25</v>
      </c>
      <c r="I30" s="66">
        <f>BL30+BT30</f>
        <v>-6.2500000000000142</v>
      </c>
      <c r="J30" s="66">
        <f>BI30+BQ30</f>
        <v>12.500000000000014</v>
      </c>
      <c r="K30" s="66">
        <f>BM30+BU30</f>
        <v>-6.2500000000000142</v>
      </c>
      <c r="V30" s="67">
        <f>AL30/AH30</f>
        <v>-0.33333333333333331</v>
      </c>
      <c r="W30" s="67">
        <f>AP30/AH30</f>
        <v>0.33333333333333331</v>
      </c>
      <c r="X30" s="68">
        <f>C30+A30*(E30-W30)-B30*(D30-V30)</f>
        <v>-316.66666666666669</v>
      </c>
      <c r="Y30" s="69">
        <f>ROUND(SUM(F30+H30+J30),0)</f>
        <v>-200</v>
      </c>
      <c r="Z30" s="70" t="str">
        <f>IF(Y30=ROUND(A30,0), "OK", "NOT BALANCED - ERROR")</f>
        <v>OK</v>
      </c>
      <c r="AA30" s="69">
        <f>ROUND(SUM(G30+I30+K30),0)</f>
        <v>100</v>
      </c>
      <c r="AB30" s="70" t="str">
        <f>IF(AA30=ROUND(B30,0), "OK", "NOT BALANCED - ERROR")</f>
        <v>OK</v>
      </c>
      <c r="AC30" s="71">
        <f>IF(AT30&lt;0, -F30*ABS(AT30), F30*ABS(AT30)) + IF(AU30&lt;0, -H30*ABS(AU30), H30*ABS(AU30)) + IF(AV30&lt;0, -J30*ABS(AV30), J30*ABS(AV30))+ IF(AQ30&lt;0, G30*ABS(AQ30), -G30*ABS(AQ30)) + IF(AR30&lt;0, I30*ABS(AR30), -I30*ABS(AR30)) + IF(AS30&lt;0, K30*ABS(AS30), -K30*ABS(AS30))</f>
        <v>-316.66666666666674</v>
      </c>
      <c r="AD30" s="70" t="str">
        <f>IF(AC30=X30, "OK", "NOT BALANCED - ERROR")</f>
        <v>OK</v>
      </c>
      <c r="AE30" s="72">
        <f>PI()*$C$22^2/4</f>
        <v>4.9087385212340517E-2</v>
      </c>
      <c r="AF30" s="72">
        <f>PI()*$D$22^2/4</f>
        <v>4.9087385212340517E-2</v>
      </c>
      <c r="AG30" s="72">
        <f>PI()*$E$22^2/4</f>
        <v>4.9087385212340517E-2</v>
      </c>
      <c r="AH30" s="73">
        <f>SUM(AE30:AG30)</f>
        <v>0.14726215563702155</v>
      </c>
      <c r="AI30" s="72">
        <f>AE30*$C$20</f>
        <v>4.9087385212340517E-2</v>
      </c>
      <c r="AJ30" s="72">
        <f>AF30*$D$20</f>
        <v>-4.9087385212340517E-2</v>
      </c>
      <c r="AK30" s="72">
        <f>AG30*$E$20</f>
        <v>-4.9087385212340517E-2</v>
      </c>
      <c r="AL30" s="72">
        <f>SUM(AI30:AK30)</f>
        <v>-4.9087385212340517E-2</v>
      </c>
      <c r="AM30" s="72">
        <f>AE30*$C$21</f>
        <v>4.9087385212340517E-2</v>
      </c>
      <c r="AN30" s="72">
        <f>AF30*$D$21</f>
        <v>4.9087385212340517E-2</v>
      </c>
      <c r="AO30" s="72">
        <f>AG30*$E$21</f>
        <v>-4.9087385212340517E-2</v>
      </c>
      <c r="AP30" s="72">
        <f>SUM(AM30:AO30)</f>
        <v>4.9087385212340517E-2</v>
      </c>
      <c r="AQ30" s="72">
        <f>$C$20-V30</f>
        <v>1.3333333333333333</v>
      </c>
      <c r="AR30" s="72">
        <f>$D$20-V30</f>
        <v>-0.66666666666666674</v>
      </c>
      <c r="AS30" s="72">
        <f>$E$20-V30</f>
        <v>-0.66666666666666674</v>
      </c>
      <c r="AT30" s="72">
        <f>$C$21-W30</f>
        <v>0.66666666666666674</v>
      </c>
      <c r="AU30" s="72">
        <f>$D$21-W30</f>
        <v>0.66666666666666674</v>
      </c>
      <c r="AV30" s="72">
        <f>$E$21-W30</f>
        <v>-1.3333333333333333</v>
      </c>
      <c r="AW30" s="72">
        <f>AE30*(AQ30^2+AT30^2)</f>
        <v>0.1090830782496456</v>
      </c>
      <c r="AX30" s="72">
        <f>AF30*(AR30^2+AU30^2)</f>
        <v>4.3633231299858244E-2</v>
      </c>
      <c r="AY30" s="72">
        <f>AG30*(AS30^2+AV30^2)</f>
        <v>0.1090830782496456</v>
      </c>
      <c r="AZ30" s="72">
        <f>SUM(AW30:AY30)</f>
        <v>0.26179938779914941</v>
      </c>
      <c r="BA30" s="74">
        <f>AE30*AQ30</f>
        <v>6.5449846949787352E-2</v>
      </c>
      <c r="BB30" s="74">
        <f>AF30*AR30</f>
        <v>-3.2724923474893683E-2</v>
      </c>
      <c r="BC30" s="74">
        <f>AG30*AS30</f>
        <v>-3.2724923474893683E-2</v>
      </c>
      <c r="BD30" s="74">
        <f>AE30*AT30</f>
        <v>3.2724923474893683E-2</v>
      </c>
      <c r="BE30" s="74">
        <f>AF30*AU30</f>
        <v>3.2724923474893683E-2</v>
      </c>
      <c r="BF30" s="74">
        <f>AG30*AV30</f>
        <v>-6.5449846949787352E-2</v>
      </c>
      <c r="BG30" s="75">
        <f>A30*(AE30/AH30)</f>
        <v>-66.666666666666657</v>
      </c>
      <c r="BH30" s="75">
        <f>A30*(AF30/AH30)</f>
        <v>-66.666666666666657</v>
      </c>
      <c r="BI30" s="75">
        <f>A30*(AG30/AH30)</f>
        <v>-66.666666666666657</v>
      </c>
      <c r="BJ30" s="75">
        <f>SUM(BG30:BI30)</f>
        <v>-199.99999999999997</v>
      </c>
      <c r="BK30" s="75">
        <f>B30*(AE30/AH30)</f>
        <v>33.333333333333329</v>
      </c>
      <c r="BL30" s="75">
        <f>B30*(AF30/AH30)</f>
        <v>33.333333333333329</v>
      </c>
      <c r="BM30" s="75">
        <f>B30*(AG30/AH30)</f>
        <v>33.333333333333329</v>
      </c>
      <c r="BN30" s="75">
        <f>SUM(BK30:BM30)</f>
        <v>99.999999999999986</v>
      </c>
      <c r="BO30" s="75">
        <f>X30*(BD30/AZ30)</f>
        <v>-39.583333333333343</v>
      </c>
      <c r="BP30" s="75">
        <f>X30*(BE30/AZ30)</f>
        <v>-39.583333333333343</v>
      </c>
      <c r="BQ30" s="75">
        <f>X30*(BF30/AZ30)</f>
        <v>79.166666666666671</v>
      </c>
      <c r="BR30" s="75">
        <f>SUM(BO30:BQ30)</f>
        <v>0</v>
      </c>
      <c r="BS30" s="75">
        <f>-X30*(BA30/AZ30)</f>
        <v>79.166666666666671</v>
      </c>
      <c r="BT30" s="75">
        <f>-X30*(BB30/AZ30)</f>
        <v>-39.583333333333343</v>
      </c>
      <c r="BU30" s="75">
        <f>-X30*(BC30/AZ30)</f>
        <v>-39.583333333333343</v>
      </c>
      <c r="BV30" s="75">
        <f>SUM(BS30:BU30)</f>
        <v>0</v>
      </c>
    </row>
    <row r="31" spans="1:74" x14ac:dyDescent="0.3">
      <c r="A31" s="64">
        <v>150</v>
      </c>
      <c r="B31" s="64">
        <v>100</v>
      </c>
      <c r="C31" s="64">
        <v>50</v>
      </c>
      <c r="D31" s="65">
        <v>2</v>
      </c>
      <c r="E31" s="65">
        <v>1</v>
      </c>
      <c r="F31" s="66">
        <f t="shared" ref="F31:F42" si="0">BG31+BO31</f>
        <v>39.583333333333329</v>
      </c>
      <c r="G31" s="66">
        <f t="shared" ref="G31:G42" si="1">BK31+BS31</f>
        <v>54.166666666666664</v>
      </c>
      <c r="H31" s="66">
        <f t="shared" ref="H31:H42" si="2">BH31+BP31</f>
        <v>39.583333333333329</v>
      </c>
      <c r="I31" s="66">
        <f t="shared" ref="I31:I42" si="3">BL31+BT31</f>
        <v>22.916666666666657</v>
      </c>
      <c r="J31" s="66">
        <f t="shared" ref="J31:J42" si="4">BI31+BQ31</f>
        <v>70.833333333333343</v>
      </c>
      <c r="K31" s="66">
        <f t="shared" ref="K31:K42" si="5">BM31+BU31</f>
        <v>22.916666666666657</v>
      </c>
      <c r="V31" s="67">
        <f t="shared" ref="V31:V42" si="6">AL31/AH31</f>
        <v>-0.33333333333333331</v>
      </c>
      <c r="W31" s="67">
        <f t="shared" ref="W31:W42" si="7">AP31/AH31</f>
        <v>0.33333333333333331</v>
      </c>
      <c r="X31" s="68">
        <f t="shared" ref="X31:X42" si="8">C31+A31*(E31-W31)-B31*(D31-V31)</f>
        <v>-83.333333333333343</v>
      </c>
      <c r="Y31" s="69">
        <f t="shared" ref="Y31:Y42" si="9">ROUND(SUM(F31+H31+J31),0)</f>
        <v>150</v>
      </c>
      <c r="Z31" s="70" t="str">
        <f t="shared" ref="Z31:Z42" si="10">IF(Y31=ROUND(A31,0), "OK", "NOT BALANCED - ERROR")</f>
        <v>OK</v>
      </c>
      <c r="AA31" s="69">
        <f t="shared" ref="AA31:AA42" si="11">ROUND(SUM(G31+I31+K31),0)</f>
        <v>100</v>
      </c>
      <c r="AB31" s="70" t="str">
        <f t="shared" ref="AB31:AB42" si="12">IF(AA31=ROUND(B31,0), "OK", "NOT BALANCED - ERROR")</f>
        <v>OK</v>
      </c>
      <c r="AC31" s="71">
        <f t="shared" ref="AC31:AC42" si="13">IF(AT31&lt;0, -F31*ABS(AT31), F31*ABS(AT31)) + IF(AU31&lt;0, -H31*ABS(AU31), H31*ABS(AU31)) + IF(AV31&lt;0, -J31*ABS(AV31), J31*ABS(AV31))+ IF(AQ31&lt;0, G31*ABS(AQ31), -G31*ABS(AQ31)) + IF(AR31&lt;0, I31*ABS(AR31), -I31*ABS(AR31)) + IF(AS31&lt;0, K31*ABS(AS31), -K31*ABS(AS31))</f>
        <v>-83.333333333333343</v>
      </c>
      <c r="AD31" s="70" t="str">
        <f t="shared" ref="AD31:AD42" si="14">IF(AC31=X31, "OK", "NOT BALANCED - ERROR")</f>
        <v>OK</v>
      </c>
      <c r="AE31" s="72">
        <f t="shared" ref="AE31:AE42" si="15">PI()*$C$22^2/4</f>
        <v>4.9087385212340517E-2</v>
      </c>
      <c r="AF31" s="72">
        <f t="shared" ref="AF31:AF42" si="16">PI()*$D$22^2/4</f>
        <v>4.9087385212340517E-2</v>
      </c>
      <c r="AG31" s="72">
        <f t="shared" ref="AG31:AG42" si="17">PI()*$E$22^2/4</f>
        <v>4.9087385212340517E-2</v>
      </c>
      <c r="AH31" s="73">
        <f t="shared" ref="AH31:AH42" si="18">SUM(AE31:AG31)</f>
        <v>0.14726215563702155</v>
      </c>
      <c r="AI31" s="72">
        <f t="shared" ref="AI31:AI42" si="19">AE31*$C$20</f>
        <v>4.9087385212340517E-2</v>
      </c>
      <c r="AJ31" s="72">
        <f t="shared" ref="AJ31:AJ42" si="20">AF31*$D$20</f>
        <v>-4.9087385212340517E-2</v>
      </c>
      <c r="AK31" s="72">
        <f t="shared" ref="AK31:AK42" si="21">AG31*$E$20</f>
        <v>-4.9087385212340517E-2</v>
      </c>
      <c r="AL31" s="72">
        <f t="shared" ref="AL31:AL42" si="22">SUM(AI31:AK31)</f>
        <v>-4.9087385212340517E-2</v>
      </c>
      <c r="AM31" s="72">
        <f t="shared" ref="AM31:AM42" si="23">AE31*$C$21</f>
        <v>4.9087385212340517E-2</v>
      </c>
      <c r="AN31" s="72">
        <f t="shared" ref="AN31:AN42" si="24">AF31*$D$21</f>
        <v>4.9087385212340517E-2</v>
      </c>
      <c r="AO31" s="72">
        <f t="shared" ref="AO31:AO42" si="25">AG31*$E$21</f>
        <v>-4.9087385212340517E-2</v>
      </c>
      <c r="AP31" s="72">
        <f t="shared" ref="AP31:AP42" si="26">SUM(AM31:AO31)</f>
        <v>4.9087385212340517E-2</v>
      </c>
      <c r="AQ31" s="72">
        <f t="shared" ref="AQ31:AQ42" si="27">$C$20-V31</f>
        <v>1.3333333333333333</v>
      </c>
      <c r="AR31" s="72">
        <f t="shared" ref="AR31:AR42" si="28">$D$20-V31</f>
        <v>-0.66666666666666674</v>
      </c>
      <c r="AS31" s="72">
        <f t="shared" ref="AS31:AS42" si="29">$E$20-V31</f>
        <v>-0.66666666666666674</v>
      </c>
      <c r="AT31" s="72">
        <f t="shared" ref="AT31:AT42" si="30">$C$21-W31</f>
        <v>0.66666666666666674</v>
      </c>
      <c r="AU31" s="72">
        <f t="shared" ref="AU31:AU42" si="31">$D$21-W31</f>
        <v>0.66666666666666674</v>
      </c>
      <c r="AV31" s="72">
        <f t="shared" ref="AV31:AV42" si="32">$E$21-W31</f>
        <v>-1.3333333333333333</v>
      </c>
      <c r="AW31" s="72">
        <f t="shared" ref="AW31:AW42" si="33">AE31*(AQ31^2+AT31^2)</f>
        <v>0.1090830782496456</v>
      </c>
      <c r="AX31" s="72">
        <f t="shared" ref="AX31:AX42" si="34">AF31*(AR31^2+AU31^2)</f>
        <v>4.3633231299858244E-2</v>
      </c>
      <c r="AY31" s="72">
        <f t="shared" ref="AY31:AY42" si="35">AG31*(AS31^2+AV31^2)</f>
        <v>0.1090830782496456</v>
      </c>
      <c r="AZ31" s="72">
        <f t="shared" ref="AZ31:AZ42" si="36">SUM(AW31:AY31)</f>
        <v>0.26179938779914941</v>
      </c>
      <c r="BA31" s="74">
        <f t="shared" ref="BA31:BA42" si="37">AE31*AQ31</f>
        <v>6.5449846949787352E-2</v>
      </c>
      <c r="BB31" s="74">
        <f t="shared" ref="BB31:BB42" si="38">AF31*AR31</f>
        <v>-3.2724923474893683E-2</v>
      </c>
      <c r="BC31" s="74">
        <f t="shared" ref="BC31:BC42" si="39">AG31*AS31</f>
        <v>-3.2724923474893683E-2</v>
      </c>
      <c r="BD31" s="74">
        <f t="shared" ref="BD31:BD42" si="40">AE31*AT31</f>
        <v>3.2724923474893683E-2</v>
      </c>
      <c r="BE31" s="74">
        <f t="shared" ref="BE31:BE42" si="41">AF31*AU31</f>
        <v>3.2724923474893683E-2</v>
      </c>
      <c r="BF31" s="74">
        <f t="shared" ref="BF31:BF42" si="42">AG31*AV31</f>
        <v>-6.5449846949787352E-2</v>
      </c>
      <c r="BG31" s="75">
        <f t="shared" ref="BG31:BG42" si="43">A31*(AE31/AH31)</f>
        <v>50</v>
      </c>
      <c r="BH31" s="75">
        <f t="shared" ref="BH31:BH42" si="44">A31*(AF31/AH31)</f>
        <v>50</v>
      </c>
      <c r="BI31" s="75">
        <f t="shared" ref="BI31:BI42" si="45">A31*(AG31/AH31)</f>
        <v>50</v>
      </c>
      <c r="BJ31" s="75">
        <f t="shared" ref="BJ31:BJ42" si="46">SUM(BG31:BI31)</f>
        <v>150</v>
      </c>
      <c r="BK31" s="75">
        <f t="shared" ref="BK31:BK42" si="47">B31*(AE31/AH31)</f>
        <v>33.333333333333329</v>
      </c>
      <c r="BL31" s="75">
        <f t="shared" ref="BL31:BL42" si="48">B31*(AF31/AH31)</f>
        <v>33.333333333333329</v>
      </c>
      <c r="BM31" s="75">
        <f t="shared" ref="BM31:BM42" si="49">B31*(AG31/AH31)</f>
        <v>33.333333333333329</v>
      </c>
      <c r="BN31" s="75">
        <f t="shared" ref="BN31:BN42" si="50">SUM(BK31:BM31)</f>
        <v>99.999999999999986</v>
      </c>
      <c r="BO31" s="75">
        <f t="shared" ref="BO31:BO42" si="51">X31*(BD31/AZ31)</f>
        <v>-10.41666666666667</v>
      </c>
      <c r="BP31" s="75">
        <f t="shared" ref="BP31:BP42" si="52">X31*(BE31/AZ31)</f>
        <v>-10.41666666666667</v>
      </c>
      <c r="BQ31" s="75">
        <f t="shared" ref="BQ31:BQ42" si="53">X31*(BF31/AZ31)</f>
        <v>20.833333333333336</v>
      </c>
      <c r="BR31" s="75">
        <f t="shared" ref="BR31:BR42" si="54">SUM(BO31:BQ31)</f>
        <v>0</v>
      </c>
      <c r="BS31" s="75">
        <f t="shared" ref="BS31:BS42" si="55">-X31*(BA31/AZ31)</f>
        <v>20.833333333333336</v>
      </c>
      <c r="BT31" s="75">
        <f t="shared" ref="BT31:BT42" si="56">-X31*(BB31/AZ31)</f>
        <v>-10.41666666666667</v>
      </c>
      <c r="BU31" s="75">
        <f t="shared" ref="BU31:BU42" si="57">-X31*(BC31/AZ31)</f>
        <v>-10.41666666666667</v>
      </c>
      <c r="BV31" s="75">
        <f t="shared" ref="BV31:BV42" si="58">SUM(BS31:BU31)</f>
        <v>0</v>
      </c>
    </row>
    <row r="32" spans="1:74" x14ac:dyDescent="0.3">
      <c r="A32" s="64">
        <v>200</v>
      </c>
      <c r="B32" s="64">
        <v>100</v>
      </c>
      <c r="C32" s="64">
        <v>50</v>
      </c>
      <c r="D32" s="65">
        <v>2</v>
      </c>
      <c r="E32" s="65">
        <v>1</v>
      </c>
      <c r="F32" s="66">
        <f t="shared" si="0"/>
        <v>60.416666666666657</v>
      </c>
      <c r="G32" s="66">
        <f t="shared" si="1"/>
        <v>45.833333333333329</v>
      </c>
      <c r="H32" s="66">
        <f t="shared" si="2"/>
        <v>60.416666666666657</v>
      </c>
      <c r="I32" s="66">
        <f t="shared" si="3"/>
        <v>27.083333333333329</v>
      </c>
      <c r="J32" s="66">
        <f t="shared" si="4"/>
        <v>79.166666666666657</v>
      </c>
      <c r="K32" s="66">
        <f t="shared" si="5"/>
        <v>27.083333333333329</v>
      </c>
      <c r="V32" s="67">
        <f t="shared" si="6"/>
        <v>-0.33333333333333331</v>
      </c>
      <c r="W32" s="67">
        <f t="shared" si="7"/>
        <v>0.33333333333333331</v>
      </c>
      <c r="X32" s="68">
        <f t="shared" si="8"/>
        <v>-50</v>
      </c>
      <c r="Y32" s="69">
        <f t="shared" si="9"/>
        <v>200</v>
      </c>
      <c r="Z32" s="70" t="str">
        <f t="shared" si="10"/>
        <v>OK</v>
      </c>
      <c r="AA32" s="69">
        <f t="shared" si="11"/>
        <v>100</v>
      </c>
      <c r="AB32" s="70" t="str">
        <f t="shared" si="12"/>
        <v>OK</v>
      </c>
      <c r="AC32" s="71">
        <f t="shared" si="13"/>
        <v>-49.999999999999972</v>
      </c>
      <c r="AD32" s="70" t="str">
        <f t="shared" si="14"/>
        <v>OK</v>
      </c>
      <c r="AE32" s="72">
        <f t="shared" si="15"/>
        <v>4.9087385212340517E-2</v>
      </c>
      <c r="AF32" s="72">
        <f t="shared" si="16"/>
        <v>4.9087385212340517E-2</v>
      </c>
      <c r="AG32" s="72">
        <f t="shared" si="17"/>
        <v>4.9087385212340517E-2</v>
      </c>
      <c r="AH32" s="73">
        <f t="shared" si="18"/>
        <v>0.14726215563702155</v>
      </c>
      <c r="AI32" s="72">
        <f t="shared" si="19"/>
        <v>4.9087385212340517E-2</v>
      </c>
      <c r="AJ32" s="72">
        <f t="shared" si="20"/>
        <v>-4.9087385212340517E-2</v>
      </c>
      <c r="AK32" s="72">
        <f t="shared" si="21"/>
        <v>-4.9087385212340517E-2</v>
      </c>
      <c r="AL32" s="72">
        <f t="shared" si="22"/>
        <v>-4.9087385212340517E-2</v>
      </c>
      <c r="AM32" s="72">
        <f t="shared" si="23"/>
        <v>4.9087385212340517E-2</v>
      </c>
      <c r="AN32" s="72">
        <f t="shared" si="24"/>
        <v>4.9087385212340517E-2</v>
      </c>
      <c r="AO32" s="72">
        <f t="shared" si="25"/>
        <v>-4.9087385212340517E-2</v>
      </c>
      <c r="AP32" s="72">
        <f t="shared" si="26"/>
        <v>4.9087385212340517E-2</v>
      </c>
      <c r="AQ32" s="72">
        <f t="shared" si="27"/>
        <v>1.3333333333333333</v>
      </c>
      <c r="AR32" s="72">
        <f t="shared" si="28"/>
        <v>-0.66666666666666674</v>
      </c>
      <c r="AS32" s="72">
        <f t="shared" si="29"/>
        <v>-0.66666666666666674</v>
      </c>
      <c r="AT32" s="72">
        <f t="shared" si="30"/>
        <v>0.66666666666666674</v>
      </c>
      <c r="AU32" s="72">
        <f t="shared" si="31"/>
        <v>0.66666666666666674</v>
      </c>
      <c r="AV32" s="72">
        <f t="shared" si="32"/>
        <v>-1.3333333333333333</v>
      </c>
      <c r="AW32" s="72">
        <f t="shared" si="33"/>
        <v>0.1090830782496456</v>
      </c>
      <c r="AX32" s="72">
        <f t="shared" si="34"/>
        <v>4.3633231299858244E-2</v>
      </c>
      <c r="AY32" s="72">
        <f t="shared" si="35"/>
        <v>0.1090830782496456</v>
      </c>
      <c r="AZ32" s="72">
        <f t="shared" si="36"/>
        <v>0.26179938779914941</v>
      </c>
      <c r="BA32" s="74">
        <f t="shared" si="37"/>
        <v>6.5449846949787352E-2</v>
      </c>
      <c r="BB32" s="74">
        <f t="shared" si="38"/>
        <v>-3.2724923474893683E-2</v>
      </c>
      <c r="BC32" s="74">
        <f t="shared" si="39"/>
        <v>-3.2724923474893683E-2</v>
      </c>
      <c r="BD32" s="74">
        <f t="shared" si="40"/>
        <v>3.2724923474893683E-2</v>
      </c>
      <c r="BE32" s="74">
        <f t="shared" si="41"/>
        <v>3.2724923474893683E-2</v>
      </c>
      <c r="BF32" s="74">
        <f t="shared" si="42"/>
        <v>-6.5449846949787352E-2</v>
      </c>
      <c r="BG32" s="75">
        <f t="shared" si="43"/>
        <v>66.666666666666657</v>
      </c>
      <c r="BH32" s="75">
        <f t="shared" si="44"/>
        <v>66.666666666666657</v>
      </c>
      <c r="BI32" s="75">
        <f t="shared" si="45"/>
        <v>66.666666666666657</v>
      </c>
      <c r="BJ32" s="75">
        <f t="shared" si="46"/>
        <v>199.99999999999997</v>
      </c>
      <c r="BK32" s="75">
        <f t="shared" si="47"/>
        <v>33.333333333333329</v>
      </c>
      <c r="BL32" s="75">
        <f t="shared" si="48"/>
        <v>33.333333333333329</v>
      </c>
      <c r="BM32" s="75">
        <f t="shared" si="49"/>
        <v>33.333333333333329</v>
      </c>
      <c r="BN32" s="75">
        <f t="shared" si="50"/>
        <v>99.999999999999986</v>
      </c>
      <c r="BO32" s="75">
        <f t="shared" si="51"/>
        <v>-6.2500000000000018</v>
      </c>
      <c r="BP32" s="75">
        <f t="shared" si="52"/>
        <v>-6.2500000000000018</v>
      </c>
      <c r="BQ32" s="75">
        <f t="shared" si="53"/>
        <v>12.5</v>
      </c>
      <c r="BR32" s="75">
        <f t="shared" si="54"/>
        <v>0</v>
      </c>
      <c r="BS32" s="75">
        <f t="shared" si="55"/>
        <v>12.5</v>
      </c>
      <c r="BT32" s="75">
        <f t="shared" si="56"/>
        <v>-6.2500000000000018</v>
      </c>
      <c r="BU32" s="75">
        <f t="shared" si="57"/>
        <v>-6.2500000000000018</v>
      </c>
      <c r="BV32" s="75">
        <f t="shared" si="58"/>
        <v>0</v>
      </c>
    </row>
    <row r="33" spans="1:74" x14ac:dyDescent="0.3">
      <c r="A33" s="64">
        <v>200</v>
      </c>
      <c r="B33" s="64">
        <v>100</v>
      </c>
      <c r="C33" s="64">
        <v>50</v>
      </c>
      <c r="D33" s="65">
        <v>2</v>
      </c>
      <c r="E33" s="65">
        <v>1</v>
      </c>
      <c r="F33" s="66">
        <f t="shared" si="0"/>
        <v>60.416666666666657</v>
      </c>
      <c r="G33" s="66">
        <f t="shared" si="1"/>
        <v>45.833333333333329</v>
      </c>
      <c r="H33" s="66">
        <f t="shared" si="2"/>
        <v>60.416666666666657</v>
      </c>
      <c r="I33" s="66">
        <f t="shared" si="3"/>
        <v>27.083333333333329</v>
      </c>
      <c r="J33" s="66">
        <f t="shared" si="4"/>
        <v>79.166666666666657</v>
      </c>
      <c r="K33" s="66">
        <f t="shared" si="5"/>
        <v>27.083333333333329</v>
      </c>
      <c r="V33" s="67">
        <f t="shared" si="6"/>
        <v>-0.33333333333333331</v>
      </c>
      <c r="W33" s="67">
        <f t="shared" si="7"/>
        <v>0.33333333333333331</v>
      </c>
      <c r="X33" s="68">
        <f t="shared" si="8"/>
        <v>-50</v>
      </c>
      <c r="Y33" s="69">
        <f t="shared" si="9"/>
        <v>200</v>
      </c>
      <c r="Z33" s="70" t="str">
        <f t="shared" si="10"/>
        <v>OK</v>
      </c>
      <c r="AA33" s="69">
        <f t="shared" si="11"/>
        <v>100</v>
      </c>
      <c r="AB33" s="70" t="str">
        <f t="shared" si="12"/>
        <v>OK</v>
      </c>
      <c r="AC33" s="71">
        <f t="shared" si="13"/>
        <v>-49.999999999999972</v>
      </c>
      <c r="AD33" s="70" t="str">
        <f t="shared" si="14"/>
        <v>OK</v>
      </c>
      <c r="AE33" s="72">
        <f t="shared" si="15"/>
        <v>4.9087385212340517E-2</v>
      </c>
      <c r="AF33" s="72">
        <f t="shared" si="16"/>
        <v>4.9087385212340517E-2</v>
      </c>
      <c r="AG33" s="72">
        <f t="shared" si="17"/>
        <v>4.9087385212340517E-2</v>
      </c>
      <c r="AH33" s="73">
        <f t="shared" si="18"/>
        <v>0.14726215563702155</v>
      </c>
      <c r="AI33" s="72">
        <f t="shared" si="19"/>
        <v>4.9087385212340517E-2</v>
      </c>
      <c r="AJ33" s="72">
        <f t="shared" si="20"/>
        <v>-4.9087385212340517E-2</v>
      </c>
      <c r="AK33" s="72">
        <f t="shared" si="21"/>
        <v>-4.9087385212340517E-2</v>
      </c>
      <c r="AL33" s="72">
        <f t="shared" si="22"/>
        <v>-4.9087385212340517E-2</v>
      </c>
      <c r="AM33" s="72">
        <f t="shared" si="23"/>
        <v>4.9087385212340517E-2</v>
      </c>
      <c r="AN33" s="72">
        <f t="shared" si="24"/>
        <v>4.9087385212340517E-2</v>
      </c>
      <c r="AO33" s="72">
        <f t="shared" si="25"/>
        <v>-4.9087385212340517E-2</v>
      </c>
      <c r="AP33" s="72">
        <f t="shared" si="26"/>
        <v>4.9087385212340517E-2</v>
      </c>
      <c r="AQ33" s="72">
        <f t="shared" si="27"/>
        <v>1.3333333333333333</v>
      </c>
      <c r="AR33" s="72">
        <f t="shared" si="28"/>
        <v>-0.66666666666666674</v>
      </c>
      <c r="AS33" s="72">
        <f t="shared" si="29"/>
        <v>-0.66666666666666674</v>
      </c>
      <c r="AT33" s="72">
        <f t="shared" si="30"/>
        <v>0.66666666666666674</v>
      </c>
      <c r="AU33" s="72">
        <f t="shared" si="31"/>
        <v>0.66666666666666674</v>
      </c>
      <c r="AV33" s="72">
        <f t="shared" si="32"/>
        <v>-1.3333333333333333</v>
      </c>
      <c r="AW33" s="72">
        <f t="shared" si="33"/>
        <v>0.1090830782496456</v>
      </c>
      <c r="AX33" s="72">
        <f t="shared" si="34"/>
        <v>4.3633231299858244E-2</v>
      </c>
      <c r="AY33" s="72">
        <f t="shared" si="35"/>
        <v>0.1090830782496456</v>
      </c>
      <c r="AZ33" s="72">
        <f t="shared" si="36"/>
        <v>0.26179938779914941</v>
      </c>
      <c r="BA33" s="74">
        <f t="shared" si="37"/>
        <v>6.5449846949787352E-2</v>
      </c>
      <c r="BB33" s="74">
        <f t="shared" si="38"/>
        <v>-3.2724923474893683E-2</v>
      </c>
      <c r="BC33" s="74">
        <f t="shared" si="39"/>
        <v>-3.2724923474893683E-2</v>
      </c>
      <c r="BD33" s="74">
        <f t="shared" si="40"/>
        <v>3.2724923474893683E-2</v>
      </c>
      <c r="BE33" s="74">
        <f t="shared" si="41"/>
        <v>3.2724923474893683E-2</v>
      </c>
      <c r="BF33" s="74">
        <f t="shared" si="42"/>
        <v>-6.5449846949787352E-2</v>
      </c>
      <c r="BG33" s="75">
        <f t="shared" si="43"/>
        <v>66.666666666666657</v>
      </c>
      <c r="BH33" s="75">
        <f t="shared" si="44"/>
        <v>66.666666666666657</v>
      </c>
      <c r="BI33" s="75">
        <f t="shared" si="45"/>
        <v>66.666666666666657</v>
      </c>
      <c r="BJ33" s="75">
        <f t="shared" si="46"/>
        <v>199.99999999999997</v>
      </c>
      <c r="BK33" s="75">
        <f t="shared" si="47"/>
        <v>33.333333333333329</v>
      </c>
      <c r="BL33" s="75">
        <f t="shared" si="48"/>
        <v>33.333333333333329</v>
      </c>
      <c r="BM33" s="75">
        <f t="shared" si="49"/>
        <v>33.333333333333329</v>
      </c>
      <c r="BN33" s="75">
        <f t="shared" si="50"/>
        <v>99.999999999999986</v>
      </c>
      <c r="BO33" s="75">
        <f t="shared" si="51"/>
        <v>-6.2500000000000018</v>
      </c>
      <c r="BP33" s="75">
        <f t="shared" si="52"/>
        <v>-6.2500000000000018</v>
      </c>
      <c r="BQ33" s="75">
        <f t="shared" si="53"/>
        <v>12.5</v>
      </c>
      <c r="BR33" s="75">
        <f t="shared" si="54"/>
        <v>0</v>
      </c>
      <c r="BS33" s="75">
        <f t="shared" si="55"/>
        <v>12.5</v>
      </c>
      <c r="BT33" s="75">
        <f t="shared" si="56"/>
        <v>-6.2500000000000018</v>
      </c>
      <c r="BU33" s="75">
        <f t="shared" si="57"/>
        <v>-6.2500000000000018</v>
      </c>
      <c r="BV33" s="75">
        <f t="shared" si="58"/>
        <v>0</v>
      </c>
    </row>
    <row r="34" spans="1:74" x14ac:dyDescent="0.3">
      <c r="A34" s="64">
        <v>200</v>
      </c>
      <c r="B34" s="64">
        <v>100</v>
      </c>
      <c r="C34" s="64">
        <v>50</v>
      </c>
      <c r="D34" s="65">
        <v>2</v>
      </c>
      <c r="E34" s="65">
        <v>1</v>
      </c>
      <c r="F34" s="66">
        <f t="shared" si="0"/>
        <v>60.416666666666657</v>
      </c>
      <c r="G34" s="66">
        <f t="shared" si="1"/>
        <v>45.833333333333329</v>
      </c>
      <c r="H34" s="66">
        <f t="shared" si="2"/>
        <v>60.416666666666657</v>
      </c>
      <c r="I34" s="66">
        <f t="shared" si="3"/>
        <v>27.083333333333329</v>
      </c>
      <c r="J34" s="66">
        <f t="shared" si="4"/>
        <v>79.166666666666657</v>
      </c>
      <c r="K34" s="66">
        <f t="shared" si="5"/>
        <v>27.083333333333329</v>
      </c>
      <c r="V34" s="67">
        <f t="shared" si="6"/>
        <v>-0.33333333333333331</v>
      </c>
      <c r="W34" s="67">
        <f t="shared" si="7"/>
        <v>0.33333333333333331</v>
      </c>
      <c r="X34" s="68">
        <f t="shared" si="8"/>
        <v>-50</v>
      </c>
      <c r="Y34" s="69">
        <f t="shared" si="9"/>
        <v>200</v>
      </c>
      <c r="Z34" s="70" t="str">
        <f t="shared" si="10"/>
        <v>OK</v>
      </c>
      <c r="AA34" s="69">
        <f t="shared" si="11"/>
        <v>100</v>
      </c>
      <c r="AB34" s="70" t="str">
        <f t="shared" si="12"/>
        <v>OK</v>
      </c>
      <c r="AC34" s="71">
        <f t="shared" si="13"/>
        <v>-49.999999999999972</v>
      </c>
      <c r="AD34" s="70" t="str">
        <f t="shared" si="14"/>
        <v>OK</v>
      </c>
      <c r="AE34" s="72">
        <f t="shared" si="15"/>
        <v>4.9087385212340517E-2</v>
      </c>
      <c r="AF34" s="72">
        <f t="shared" si="16"/>
        <v>4.9087385212340517E-2</v>
      </c>
      <c r="AG34" s="72">
        <f t="shared" si="17"/>
        <v>4.9087385212340517E-2</v>
      </c>
      <c r="AH34" s="73">
        <f t="shared" si="18"/>
        <v>0.14726215563702155</v>
      </c>
      <c r="AI34" s="72">
        <f t="shared" si="19"/>
        <v>4.9087385212340517E-2</v>
      </c>
      <c r="AJ34" s="72">
        <f t="shared" si="20"/>
        <v>-4.9087385212340517E-2</v>
      </c>
      <c r="AK34" s="72">
        <f t="shared" si="21"/>
        <v>-4.9087385212340517E-2</v>
      </c>
      <c r="AL34" s="72">
        <f t="shared" si="22"/>
        <v>-4.9087385212340517E-2</v>
      </c>
      <c r="AM34" s="72">
        <f t="shared" si="23"/>
        <v>4.9087385212340517E-2</v>
      </c>
      <c r="AN34" s="72">
        <f t="shared" si="24"/>
        <v>4.9087385212340517E-2</v>
      </c>
      <c r="AO34" s="72">
        <f t="shared" si="25"/>
        <v>-4.9087385212340517E-2</v>
      </c>
      <c r="AP34" s="72">
        <f t="shared" si="26"/>
        <v>4.9087385212340517E-2</v>
      </c>
      <c r="AQ34" s="72">
        <f t="shared" si="27"/>
        <v>1.3333333333333333</v>
      </c>
      <c r="AR34" s="72">
        <f t="shared" si="28"/>
        <v>-0.66666666666666674</v>
      </c>
      <c r="AS34" s="72">
        <f t="shared" si="29"/>
        <v>-0.66666666666666674</v>
      </c>
      <c r="AT34" s="72">
        <f t="shared" si="30"/>
        <v>0.66666666666666674</v>
      </c>
      <c r="AU34" s="72">
        <f t="shared" si="31"/>
        <v>0.66666666666666674</v>
      </c>
      <c r="AV34" s="72">
        <f t="shared" si="32"/>
        <v>-1.3333333333333333</v>
      </c>
      <c r="AW34" s="72">
        <f t="shared" si="33"/>
        <v>0.1090830782496456</v>
      </c>
      <c r="AX34" s="72">
        <f t="shared" si="34"/>
        <v>4.3633231299858244E-2</v>
      </c>
      <c r="AY34" s="72">
        <f t="shared" si="35"/>
        <v>0.1090830782496456</v>
      </c>
      <c r="AZ34" s="72">
        <f t="shared" si="36"/>
        <v>0.26179938779914941</v>
      </c>
      <c r="BA34" s="74">
        <f t="shared" si="37"/>
        <v>6.5449846949787352E-2</v>
      </c>
      <c r="BB34" s="74">
        <f t="shared" si="38"/>
        <v>-3.2724923474893683E-2</v>
      </c>
      <c r="BC34" s="74">
        <f t="shared" si="39"/>
        <v>-3.2724923474893683E-2</v>
      </c>
      <c r="BD34" s="74">
        <f t="shared" si="40"/>
        <v>3.2724923474893683E-2</v>
      </c>
      <c r="BE34" s="74">
        <f t="shared" si="41"/>
        <v>3.2724923474893683E-2</v>
      </c>
      <c r="BF34" s="74">
        <f t="shared" si="42"/>
        <v>-6.5449846949787352E-2</v>
      </c>
      <c r="BG34" s="75">
        <f t="shared" si="43"/>
        <v>66.666666666666657</v>
      </c>
      <c r="BH34" s="75">
        <f t="shared" si="44"/>
        <v>66.666666666666657</v>
      </c>
      <c r="BI34" s="75">
        <f t="shared" si="45"/>
        <v>66.666666666666657</v>
      </c>
      <c r="BJ34" s="75">
        <f t="shared" si="46"/>
        <v>199.99999999999997</v>
      </c>
      <c r="BK34" s="75">
        <f t="shared" si="47"/>
        <v>33.333333333333329</v>
      </c>
      <c r="BL34" s="75">
        <f t="shared" si="48"/>
        <v>33.333333333333329</v>
      </c>
      <c r="BM34" s="75">
        <f t="shared" si="49"/>
        <v>33.333333333333329</v>
      </c>
      <c r="BN34" s="75">
        <f t="shared" si="50"/>
        <v>99.999999999999986</v>
      </c>
      <c r="BO34" s="75">
        <f t="shared" si="51"/>
        <v>-6.2500000000000018</v>
      </c>
      <c r="BP34" s="75">
        <f t="shared" si="52"/>
        <v>-6.2500000000000018</v>
      </c>
      <c r="BQ34" s="75">
        <f t="shared" si="53"/>
        <v>12.5</v>
      </c>
      <c r="BR34" s="75">
        <f t="shared" si="54"/>
        <v>0</v>
      </c>
      <c r="BS34" s="75">
        <f t="shared" si="55"/>
        <v>12.5</v>
      </c>
      <c r="BT34" s="75">
        <f t="shared" si="56"/>
        <v>-6.2500000000000018</v>
      </c>
      <c r="BU34" s="75">
        <f t="shared" si="57"/>
        <v>-6.2500000000000018</v>
      </c>
      <c r="BV34" s="75">
        <f t="shared" si="58"/>
        <v>0</v>
      </c>
    </row>
    <row r="35" spans="1:74" x14ac:dyDescent="0.3">
      <c r="A35" s="64">
        <v>200</v>
      </c>
      <c r="B35" s="64">
        <v>100</v>
      </c>
      <c r="C35" s="64">
        <v>50</v>
      </c>
      <c r="D35" s="65">
        <v>2</v>
      </c>
      <c r="E35" s="65">
        <v>1</v>
      </c>
      <c r="F35" s="66">
        <f t="shared" si="0"/>
        <v>60.416666666666657</v>
      </c>
      <c r="G35" s="66">
        <f t="shared" si="1"/>
        <v>45.833333333333329</v>
      </c>
      <c r="H35" s="66">
        <f t="shared" si="2"/>
        <v>60.416666666666657</v>
      </c>
      <c r="I35" s="66">
        <f t="shared" si="3"/>
        <v>27.083333333333329</v>
      </c>
      <c r="J35" s="66">
        <f t="shared" si="4"/>
        <v>79.166666666666657</v>
      </c>
      <c r="K35" s="66">
        <f t="shared" si="5"/>
        <v>27.083333333333329</v>
      </c>
      <c r="V35" s="67">
        <f t="shared" si="6"/>
        <v>-0.33333333333333331</v>
      </c>
      <c r="W35" s="67">
        <f t="shared" si="7"/>
        <v>0.33333333333333331</v>
      </c>
      <c r="X35" s="68">
        <f t="shared" si="8"/>
        <v>-50</v>
      </c>
      <c r="Y35" s="69">
        <f t="shared" si="9"/>
        <v>200</v>
      </c>
      <c r="Z35" s="70" t="str">
        <f t="shared" si="10"/>
        <v>OK</v>
      </c>
      <c r="AA35" s="69">
        <f t="shared" si="11"/>
        <v>100</v>
      </c>
      <c r="AB35" s="70" t="str">
        <f t="shared" si="12"/>
        <v>OK</v>
      </c>
      <c r="AC35" s="71">
        <f t="shared" si="13"/>
        <v>-49.999999999999972</v>
      </c>
      <c r="AD35" s="70" t="str">
        <f t="shared" si="14"/>
        <v>OK</v>
      </c>
      <c r="AE35" s="72">
        <f t="shared" si="15"/>
        <v>4.9087385212340517E-2</v>
      </c>
      <c r="AF35" s="72">
        <f t="shared" si="16"/>
        <v>4.9087385212340517E-2</v>
      </c>
      <c r="AG35" s="72">
        <f t="shared" si="17"/>
        <v>4.9087385212340517E-2</v>
      </c>
      <c r="AH35" s="73">
        <f t="shared" si="18"/>
        <v>0.14726215563702155</v>
      </c>
      <c r="AI35" s="72">
        <f t="shared" si="19"/>
        <v>4.9087385212340517E-2</v>
      </c>
      <c r="AJ35" s="72">
        <f t="shared" si="20"/>
        <v>-4.9087385212340517E-2</v>
      </c>
      <c r="AK35" s="72">
        <f t="shared" si="21"/>
        <v>-4.9087385212340517E-2</v>
      </c>
      <c r="AL35" s="72">
        <f t="shared" si="22"/>
        <v>-4.9087385212340517E-2</v>
      </c>
      <c r="AM35" s="72">
        <f t="shared" si="23"/>
        <v>4.9087385212340517E-2</v>
      </c>
      <c r="AN35" s="72">
        <f t="shared" si="24"/>
        <v>4.9087385212340517E-2</v>
      </c>
      <c r="AO35" s="72">
        <f t="shared" si="25"/>
        <v>-4.9087385212340517E-2</v>
      </c>
      <c r="AP35" s="72">
        <f t="shared" si="26"/>
        <v>4.9087385212340517E-2</v>
      </c>
      <c r="AQ35" s="72">
        <f t="shared" si="27"/>
        <v>1.3333333333333333</v>
      </c>
      <c r="AR35" s="72">
        <f t="shared" si="28"/>
        <v>-0.66666666666666674</v>
      </c>
      <c r="AS35" s="72">
        <f t="shared" si="29"/>
        <v>-0.66666666666666674</v>
      </c>
      <c r="AT35" s="72">
        <f t="shared" si="30"/>
        <v>0.66666666666666674</v>
      </c>
      <c r="AU35" s="72">
        <f t="shared" si="31"/>
        <v>0.66666666666666674</v>
      </c>
      <c r="AV35" s="72">
        <f t="shared" si="32"/>
        <v>-1.3333333333333333</v>
      </c>
      <c r="AW35" s="72">
        <f t="shared" si="33"/>
        <v>0.1090830782496456</v>
      </c>
      <c r="AX35" s="72">
        <f t="shared" si="34"/>
        <v>4.3633231299858244E-2</v>
      </c>
      <c r="AY35" s="72">
        <f t="shared" si="35"/>
        <v>0.1090830782496456</v>
      </c>
      <c r="AZ35" s="72">
        <f t="shared" si="36"/>
        <v>0.26179938779914941</v>
      </c>
      <c r="BA35" s="74">
        <f t="shared" si="37"/>
        <v>6.5449846949787352E-2</v>
      </c>
      <c r="BB35" s="74">
        <f t="shared" si="38"/>
        <v>-3.2724923474893683E-2</v>
      </c>
      <c r="BC35" s="74">
        <f t="shared" si="39"/>
        <v>-3.2724923474893683E-2</v>
      </c>
      <c r="BD35" s="74">
        <f t="shared" si="40"/>
        <v>3.2724923474893683E-2</v>
      </c>
      <c r="BE35" s="74">
        <f t="shared" si="41"/>
        <v>3.2724923474893683E-2</v>
      </c>
      <c r="BF35" s="74">
        <f t="shared" si="42"/>
        <v>-6.5449846949787352E-2</v>
      </c>
      <c r="BG35" s="75">
        <f t="shared" si="43"/>
        <v>66.666666666666657</v>
      </c>
      <c r="BH35" s="75">
        <f t="shared" si="44"/>
        <v>66.666666666666657</v>
      </c>
      <c r="BI35" s="75">
        <f t="shared" si="45"/>
        <v>66.666666666666657</v>
      </c>
      <c r="BJ35" s="75">
        <f t="shared" si="46"/>
        <v>199.99999999999997</v>
      </c>
      <c r="BK35" s="75">
        <f t="shared" si="47"/>
        <v>33.333333333333329</v>
      </c>
      <c r="BL35" s="75">
        <f t="shared" si="48"/>
        <v>33.333333333333329</v>
      </c>
      <c r="BM35" s="75">
        <f t="shared" si="49"/>
        <v>33.333333333333329</v>
      </c>
      <c r="BN35" s="75">
        <f t="shared" si="50"/>
        <v>99.999999999999986</v>
      </c>
      <c r="BO35" s="75">
        <f t="shared" si="51"/>
        <v>-6.2500000000000018</v>
      </c>
      <c r="BP35" s="75">
        <f t="shared" si="52"/>
        <v>-6.2500000000000018</v>
      </c>
      <c r="BQ35" s="75">
        <f t="shared" si="53"/>
        <v>12.5</v>
      </c>
      <c r="BR35" s="75">
        <f t="shared" si="54"/>
        <v>0</v>
      </c>
      <c r="BS35" s="75">
        <f t="shared" si="55"/>
        <v>12.5</v>
      </c>
      <c r="BT35" s="75">
        <f t="shared" si="56"/>
        <v>-6.2500000000000018</v>
      </c>
      <c r="BU35" s="75">
        <f t="shared" si="57"/>
        <v>-6.2500000000000018</v>
      </c>
      <c r="BV35" s="75">
        <f t="shared" si="58"/>
        <v>0</v>
      </c>
    </row>
    <row r="36" spans="1:74" x14ac:dyDescent="0.3">
      <c r="A36" s="64">
        <v>200</v>
      </c>
      <c r="B36" s="64">
        <v>100</v>
      </c>
      <c r="C36" s="64">
        <v>50</v>
      </c>
      <c r="D36" s="65">
        <v>2</v>
      </c>
      <c r="E36" s="65">
        <v>1</v>
      </c>
      <c r="F36" s="66">
        <f t="shared" si="0"/>
        <v>60.416666666666657</v>
      </c>
      <c r="G36" s="66">
        <f t="shared" si="1"/>
        <v>45.833333333333329</v>
      </c>
      <c r="H36" s="66">
        <f t="shared" si="2"/>
        <v>60.416666666666657</v>
      </c>
      <c r="I36" s="66">
        <f t="shared" si="3"/>
        <v>27.083333333333329</v>
      </c>
      <c r="J36" s="66">
        <f t="shared" si="4"/>
        <v>79.166666666666657</v>
      </c>
      <c r="K36" s="66">
        <f t="shared" si="5"/>
        <v>27.083333333333329</v>
      </c>
      <c r="V36" s="67">
        <f t="shared" si="6"/>
        <v>-0.33333333333333331</v>
      </c>
      <c r="W36" s="67">
        <f t="shared" si="7"/>
        <v>0.33333333333333331</v>
      </c>
      <c r="X36" s="68">
        <f t="shared" si="8"/>
        <v>-50</v>
      </c>
      <c r="Y36" s="69">
        <f t="shared" si="9"/>
        <v>200</v>
      </c>
      <c r="Z36" s="70" t="str">
        <f t="shared" si="10"/>
        <v>OK</v>
      </c>
      <c r="AA36" s="69">
        <f t="shared" si="11"/>
        <v>100</v>
      </c>
      <c r="AB36" s="70" t="str">
        <f t="shared" si="12"/>
        <v>OK</v>
      </c>
      <c r="AC36" s="71">
        <f t="shared" si="13"/>
        <v>-49.999999999999972</v>
      </c>
      <c r="AD36" s="70" t="str">
        <f t="shared" si="14"/>
        <v>OK</v>
      </c>
      <c r="AE36" s="72">
        <f t="shared" si="15"/>
        <v>4.9087385212340517E-2</v>
      </c>
      <c r="AF36" s="72">
        <f t="shared" si="16"/>
        <v>4.9087385212340517E-2</v>
      </c>
      <c r="AG36" s="72">
        <f t="shared" si="17"/>
        <v>4.9087385212340517E-2</v>
      </c>
      <c r="AH36" s="73">
        <f t="shared" si="18"/>
        <v>0.14726215563702155</v>
      </c>
      <c r="AI36" s="72">
        <f t="shared" si="19"/>
        <v>4.9087385212340517E-2</v>
      </c>
      <c r="AJ36" s="72">
        <f t="shared" si="20"/>
        <v>-4.9087385212340517E-2</v>
      </c>
      <c r="AK36" s="72">
        <f t="shared" si="21"/>
        <v>-4.9087385212340517E-2</v>
      </c>
      <c r="AL36" s="72">
        <f t="shared" si="22"/>
        <v>-4.9087385212340517E-2</v>
      </c>
      <c r="AM36" s="72">
        <f t="shared" si="23"/>
        <v>4.9087385212340517E-2</v>
      </c>
      <c r="AN36" s="72">
        <f t="shared" si="24"/>
        <v>4.9087385212340517E-2</v>
      </c>
      <c r="AO36" s="72">
        <f t="shared" si="25"/>
        <v>-4.9087385212340517E-2</v>
      </c>
      <c r="AP36" s="72">
        <f t="shared" si="26"/>
        <v>4.9087385212340517E-2</v>
      </c>
      <c r="AQ36" s="72">
        <f t="shared" si="27"/>
        <v>1.3333333333333333</v>
      </c>
      <c r="AR36" s="72">
        <f t="shared" si="28"/>
        <v>-0.66666666666666674</v>
      </c>
      <c r="AS36" s="72">
        <f t="shared" si="29"/>
        <v>-0.66666666666666674</v>
      </c>
      <c r="AT36" s="72">
        <f t="shared" si="30"/>
        <v>0.66666666666666674</v>
      </c>
      <c r="AU36" s="72">
        <f t="shared" si="31"/>
        <v>0.66666666666666674</v>
      </c>
      <c r="AV36" s="72">
        <f t="shared" si="32"/>
        <v>-1.3333333333333333</v>
      </c>
      <c r="AW36" s="72">
        <f t="shared" si="33"/>
        <v>0.1090830782496456</v>
      </c>
      <c r="AX36" s="72">
        <f t="shared" si="34"/>
        <v>4.3633231299858244E-2</v>
      </c>
      <c r="AY36" s="72">
        <f t="shared" si="35"/>
        <v>0.1090830782496456</v>
      </c>
      <c r="AZ36" s="72">
        <f t="shared" si="36"/>
        <v>0.26179938779914941</v>
      </c>
      <c r="BA36" s="74">
        <f t="shared" si="37"/>
        <v>6.5449846949787352E-2</v>
      </c>
      <c r="BB36" s="74">
        <f t="shared" si="38"/>
        <v>-3.2724923474893683E-2</v>
      </c>
      <c r="BC36" s="74">
        <f t="shared" si="39"/>
        <v>-3.2724923474893683E-2</v>
      </c>
      <c r="BD36" s="74">
        <f t="shared" si="40"/>
        <v>3.2724923474893683E-2</v>
      </c>
      <c r="BE36" s="74">
        <f t="shared" si="41"/>
        <v>3.2724923474893683E-2</v>
      </c>
      <c r="BF36" s="74">
        <f t="shared" si="42"/>
        <v>-6.5449846949787352E-2</v>
      </c>
      <c r="BG36" s="75">
        <f t="shared" si="43"/>
        <v>66.666666666666657</v>
      </c>
      <c r="BH36" s="75">
        <f t="shared" si="44"/>
        <v>66.666666666666657</v>
      </c>
      <c r="BI36" s="75">
        <f t="shared" si="45"/>
        <v>66.666666666666657</v>
      </c>
      <c r="BJ36" s="75">
        <f t="shared" si="46"/>
        <v>199.99999999999997</v>
      </c>
      <c r="BK36" s="75">
        <f t="shared" si="47"/>
        <v>33.333333333333329</v>
      </c>
      <c r="BL36" s="75">
        <f t="shared" si="48"/>
        <v>33.333333333333329</v>
      </c>
      <c r="BM36" s="75">
        <f t="shared" si="49"/>
        <v>33.333333333333329</v>
      </c>
      <c r="BN36" s="75">
        <f t="shared" si="50"/>
        <v>99.999999999999986</v>
      </c>
      <c r="BO36" s="75">
        <f t="shared" si="51"/>
        <v>-6.2500000000000018</v>
      </c>
      <c r="BP36" s="75">
        <f t="shared" si="52"/>
        <v>-6.2500000000000018</v>
      </c>
      <c r="BQ36" s="75">
        <f t="shared" si="53"/>
        <v>12.5</v>
      </c>
      <c r="BR36" s="75">
        <f t="shared" si="54"/>
        <v>0</v>
      </c>
      <c r="BS36" s="75">
        <f t="shared" si="55"/>
        <v>12.5</v>
      </c>
      <c r="BT36" s="75">
        <f t="shared" si="56"/>
        <v>-6.2500000000000018</v>
      </c>
      <c r="BU36" s="75">
        <f t="shared" si="57"/>
        <v>-6.2500000000000018</v>
      </c>
      <c r="BV36" s="75">
        <f t="shared" si="58"/>
        <v>0</v>
      </c>
    </row>
    <row r="37" spans="1:74" x14ac:dyDescent="0.3">
      <c r="A37" s="64">
        <v>200</v>
      </c>
      <c r="B37" s="64">
        <v>100</v>
      </c>
      <c r="C37" s="64">
        <v>50</v>
      </c>
      <c r="D37" s="65">
        <v>2</v>
      </c>
      <c r="E37" s="65">
        <v>1</v>
      </c>
      <c r="F37" s="66">
        <f t="shared" si="0"/>
        <v>60.416666666666657</v>
      </c>
      <c r="G37" s="66">
        <f t="shared" si="1"/>
        <v>45.833333333333329</v>
      </c>
      <c r="H37" s="66">
        <f t="shared" si="2"/>
        <v>60.416666666666657</v>
      </c>
      <c r="I37" s="66">
        <f t="shared" si="3"/>
        <v>27.083333333333329</v>
      </c>
      <c r="J37" s="66">
        <f t="shared" si="4"/>
        <v>79.166666666666657</v>
      </c>
      <c r="K37" s="66">
        <f t="shared" si="5"/>
        <v>27.083333333333329</v>
      </c>
      <c r="V37" s="67">
        <f t="shared" si="6"/>
        <v>-0.33333333333333331</v>
      </c>
      <c r="W37" s="67">
        <f t="shared" si="7"/>
        <v>0.33333333333333331</v>
      </c>
      <c r="X37" s="68">
        <f t="shared" si="8"/>
        <v>-50</v>
      </c>
      <c r="Y37" s="69">
        <f t="shared" si="9"/>
        <v>200</v>
      </c>
      <c r="Z37" s="70" t="str">
        <f t="shared" si="10"/>
        <v>OK</v>
      </c>
      <c r="AA37" s="69">
        <f t="shared" si="11"/>
        <v>100</v>
      </c>
      <c r="AB37" s="70" t="str">
        <f t="shared" si="12"/>
        <v>OK</v>
      </c>
      <c r="AC37" s="71">
        <f t="shared" si="13"/>
        <v>-49.999999999999972</v>
      </c>
      <c r="AD37" s="70" t="str">
        <f t="shared" si="14"/>
        <v>OK</v>
      </c>
      <c r="AE37" s="72">
        <f t="shared" si="15"/>
        <v>4.9087385212340517E-2</v>
      </c>
      <c r="AF37" s="72">
        <f t="shared" si="16"/>
        <v>4.9087385212340517E-2</v>
      </c>
      <c r="AG37" s="72">
        <f t="shared" si="17"/>
        <v>4.9087385212340517E-2</v>
      </c>
      <c r="AH37" s="73">
        <f t="shared" si="18"/>
        <v>0.14726215563702155</v>
      </c>
      <c r="AI37" s="72">
        <f t="shared" si="19"/>
        <v>4.9087385212340517E-2</v>
      </c>
      <c r="AJ37" s="72">
        <f t="shared" si="20"/>
        <v>-4.9087385212340517E-2</v>
      </c>
      <c r="AK37" s="72">
        <f t="shared" si="21"/>
        <v>-4.9087385212340517E-2</v>
      </c>
      <c r="AL37" s="72">
        <f t="shared" si="22"/>
        <v>-4.9087385212340517E-2</v>
      </c>
      <c r="AM37" s="72">
        <f t="shared" si="23"/>
        <v>4.9087385212340517E-2</v>
      </c>
      <c r="AN37" s="72">
        <f t="shared" si="24"/>
        <v>4.9087385212340517E-2</v>
      </c>
      <c r="AO37" s="72">
        <f t="shared" si="25"/>
        <v>-4.9087385212340517E-2</v>
      </c>
      <c r="AP37" s="72">
        <f t="shared" si="26"/>
        <v>4.9087385212340517E-2</v>
      </c>
      <c r="AQ37" s="72">
        <f t="shared" si="27"/>
        <v>1.3333333333333333</v>
      </c>
      <c r="AR37" s="72">
        <f t="shared" si="28"/>
        <v>-0.66666666666666674</v>
      </c>
      <c r="AS37" s="72">
        <f t="shared" si="29"/>
        <v>-0.66666666666666674</v>
      </c>
      <c r="AT37" s="72">
        <f t="shared" si="30"/>
        <v>0.66666666666666674</v>
      </c>
      <c r="AU37" s="72">
        <f t="shared" si="31"/>
        <v>0.66666666666666674</v>
      </c>
      <c r="AV37" s="72">
        <f t="shared" si="32"/>
        <v>-1.3333333333333333</v>
      </c>
      <c r="AW37" s="72">
        <f t="shared" si="33"/>
        <v>0.1090830782496456</v>
      </c>
      <c r="AX37" s="72">
        <f t="shared" si="34"/>
        <v>4.3633231299858244E-2</v>
      </c>
      <c r="AY37" s="72">
        <f t="shared" si="35"/>
        <v>0.1090830782496456</v>
      </c>
      <c r="AZ37" s="72">
        <f t="shared" si="36"/>
        <v>0.26179938779914941</v>
      </c>
      <c r="BA37" s="74">
        <f t="shared" si="37"/>
        <v>6.5449846949787352E-2</v>
      </c>
      <c r="BB37" s="74">
        <f t="shared" si="38"/>
        <v>-3.2724923474893683E-2</v>
      </c>
      <c r="BC37" s="74">
        <f t="shared" si="39"/>
        <v>-3.2724923474893683E-2</v>
      </c>
      <c r="BD37" s="74">
        <f t="shared" si="40"/>
        <v>3.2724923474893683E-2</v>
      </c>
      <c r="BE37" s="74">
        <f t="shared" si="41"/>
        <v>3.2724923474893683E-2</v>
      </c>
      <c r="BF37" s="74">
        <f t="shared" si="42"/>
        <v>-6.5449846949787352E-2</v>
      </c>
      <c r="BG37" s="75">
        <f t="shared" si="43"/>
        <v>66.666666666666657</v>
      </c>
      <c r="BH37" s="75">
        <f t="shared" si="44"/>
        <v>66.666666666666657</v>
      </c>
      <c r="BI37" s="75">
        <f t="shared" si="45"/>
        <v>66.666666666666657</v>
      </c>
      <c r="BJ37" s="75">
        <f t="shared" si="46"/>
        <v>199.99999999999997</v>
      </c>
      <c r="BK37" s="75">
        <f t="shared" si="47"/>
        <v>33.333333333333329</v>
      </c>
      <c r="BL37" s="75">
        <f t="shared" si="48"/>
        <v>33.333333333333329</v>
      </c>
      <c r="BM37" s="75">
        <f t="shared" si="49"/>
        <v>33.333333333333329</v>
      </c>
      <c r="BN37" s="75">
        <f t="shared" si="50"/>
        <v>99.999999999999986</v>
      </c>
      <c r="BO37" s="75">
        <f t="shared" si="51"/>
        <v>-6.2500000000000018</v>
      </c>
      <c r="BP37" s="75">
        <f t="shared" si="52"/>
        <v>-6.2500000000000018</v>
      </c>
      <c r="BQ37" s="75">
        <f t="shared" si="53"/>
        <v>12.5</v>
      </c>
      <c r="BR37" s="75">
        <f t="shared" si="54"/>
        <v>0</v>
      </c>
      <c r="BS37" s="75">
        <f t="shared" si="55"/>
        <v>12.5</v>
      </c>
      <c r="BT37" s="75">
        <f t="shared" si="56"/>
        <v>-6.2500000000000018</v>
      </c>
      <c r="BU37" s="75">
        <f t="shared" si="57"/>
        <v>-6.2500000000000018</v>
      </c>
      <c r="BV37" s="75">
        <f t="shared" si="58"/>
        <v>0</v>
      </c>
    </row>
    <row r="38" spans="1:74" x14ac:dyDescent="0.3">
      <c r="A38" s="64">
        <v>200</v>
      </c>
      <c r="B38" s="64">
        <v>100</v>
      </c>
      <c r="C38" s="64">
        <v>50</v>
      </c>
      <c r="D38" s="65">
        <v>2</v>
      </c>
      <c r="E38" s="65">
        <v>1</v>
      </c>
      <c r="F38" s="66">
        <f t="shared" si="0"/>
        <v>60.416666666666657</v>
      </c>
      <c r="G38" s="66">
        <f t="shared" si="1"/>
        <v>45.833333333333329</v>
      </c>
      <c r="H38" s="66">
        <f t="shared" si="2"/>
        <v>60.416666666666657</v>
      </c>
      <c r="I38" s="66">
        <f t="shared" si="3"/>
        <v>27.083333333333329</v>
      </c>
      <c r="J38" s="66">
        <f t="shared" si="4"/>
        <v>79.166666666666657</v>
      </c>
      <c r="K38" s="66">
        <f t="shared" si="5"/>
        <v>27.083333333333329</v>
      </c>
      <c r="V38" s="67">
        <f t="shared" si="6"/>
        <v>-0.33333333333333331</v>
      </c>
      <c r="W38" s="67">
        <f t="shared" si="7"/>
        <v>0.33333333333333331</v>
      </c>
      <c r="X38" s="68">
        <f t="shared" si="8"/>
        <v>-50</v>
      </c>
      <c r="Y38" s="69">
        <f t="shared" si="9"/>
        <v>200</v>
      </c>
      <c r="Z38" s="70" t="str">
        <f t="shared" si="10"/>
        <v>OK</v>
      </c>
      <c r="AA38" s="69">
        <f t="shared" si="11"/>
        <v>100</v>
      </c>
      <c r="AB38" s="70" t="str">
        <f t="shared" si="12"/>
        <v>OK</v>
      </c>
      <c r="AC38" s="71">
        <f t="shared" si="13"/>
        <v>-49.999999999999972</v>
      </c>
      <c r="AD38" s="70" t="str">
        <f t="shared" si="14"/>
        <v>OK</v>
      </c>
      <c r="AE38" s="72">
        <f t="shared" si="15"/>
        <v>4.9087385212340517E-2</v>
      </c>
      <c r="AF38" s="72">
        <f t="shared" si="16"/>
        <v>4.9087385212340517E-2</v>
      </c>
      <c r="AG38" s="72">
        <f t="shared" si="17"/>
        <v>4.9087385212340517E-2</v>
      </c>
      <c r="AH38" s="73">
        <f t="shared" si="18"/>
        <v>0.14726215563702155</v>
      </c>
      <c r="AI38" s="72">
        <f t="shared" si="19"/>
        <v>4.9087385212340517E-2</v>
      </c>
      <c r="AJ38" s="72">
        <f t="shared" si="20"/>
        <v>-4.9087385212340517E-2</v>
      </c>
      <c r="AK38" s="72">
        <f t="shared" si="21"/>
        <v>-4.9087385212340517E-2</v>
      </c>
      <c r="AL38" s="72">
        <f t="shared" si="22"/>
        <v>-4.9087385212340517E-2</v>
      </c>
      <c r="AM38" s="72">
        <f t="shared" si="23"/>
        <v>4.9087385212340517E-2</v>
      </c>
      <c r="AN38" s="72">
        <f t="shared" si="24"/>
        <v>4.9087385212340517E-2</v>
      </c>
      <c r="AO38" s="72">
        <f t="shared" si="25"/>
        <v>-4.9087385212340517E-2</v>
      </c>
      <c r="AP38" s="72">
        <f t="shared" si="26"/>
        <v>4.9087385212340517E-2</v>
      </c>
      <c r="AQ38" s="72">
        <f t="shared" si="27"/>
        <v>1.3333333333333333</v>
      </c>
      <c r="AR38" s="72">
        <f t="shared" si="28"/>
        <v>-0.66666666666666674</v>
      </c>
      <c r="AS38" s="72">
        <f t="shared" si="29"/>
        <v>-0.66666666666666674</v>
      </c>
      <c r="AT38" s="72">
        <f t="shared" si="30"/>
        <v>0.66666666666666674</v>
      </c>
      <c r="AU38" s="72">
        <f t="shared" si="31"/>
        <v>0.66666666666666674</v>
      </c>
      <c r="AV38" s="72">
        <f t="shared" si="32"/>
        <v>-1.3333333333333333</v>
      </c>
      <c r="AW38" s="72">
        <f t="shared" si="33"/>
        <v>0.1090830782496456</v>
      </c>
      <c r="AX38" s="72">
        <f t="shared" si="34"/>
        <v>4.3633231299858244E-2</v>
      </c>
      <c r="AY38" s="72">
        <f t="shared" si="35"/>
        <v>0.1090830782496456</v>
      </c>
      <c r="AZ38" s="72">
        <f t="shared" si="36"/>
        <v>0.26179938779914941</v>
      </c>
      <c r="BA38" s="74">
        <f t="shared" si="37"/>
        <v>6.5449846949787352E-2</v>
      </c>
      <c r="BB38" s="74">
        <f t="shared" si="38"/>
        <v>-3.2724923474893683E-2</v>
      </c>
      <c r="BC38" s="74">
        <f t="shared" si="39"/>
        <v>-3.2724923474893683E-2</v>
      </c>
      <c r="BD38" s="74">
        <f t="shared" si="40"/>
        <v>3.2724923474893683E-2</v>
      </c>
      <c r="BE38" s="74">
        <f t="shared" si="41"/>
        <v>3.2724923474893683E-2</v>
      </c>
      <c r="BF38" s="74">
        <f t="shared" si="42"/>
        <v>-6.5449846949787352E-2</v>
      </c>
      <c r="BG38" s="75">
        <f t="shared" si="43"/>
        <v>66.666666666666657</v>
      </c>
      <c r="BH38" s="75">
        <f t="shared" si="44"/>
        <v>66.666666666666657</v>
      </c>
      <c r="BI38" s="75">
        <f t="shared" si="45"/>
        <v>66.666666666666657</v>
      </c>
      <c r="BJ38" s="75">
        <f t="shared" si="46"/>
        <v>199.99999999999997</v>
      </c>
      <c r="BK38" s="75">
        <f t="shared" si="47"/>
        <v>33.333333333333329</v>
      </c>
      <c r="BL38" s="75">
        <f t="shared" si="48"/>
        <v>33.333333333333329</v>
      </c>
      <c r="BM38" s="75">
        <f t="shared" si="49"/>
        <v>33.333333333333329</v>
      </c>
      <c r="BN38" s="75">
        <f t="shared" si="50"/>
        <v>99.999999999999986</v>
      </c>
      <c r="BO38" s="75">
        <f t="shared" si="51"/>
        <v>-6.2500000000000018</v>
      </c>
      <c r="BP38" s="75">
        <f t="shared" si="52"/>
        <v>-6.2500000000000018</v>
      </c>
      <c r="BQ38" s="75">
        <f t="shared" si="53"/>
        <v>12.5</v>
      </c>
      <c r="BR38" s="75">
        <f t="shared" si="54"/>
        <v>0</v>
      </c>
      <c r="BS38" s="75">
        <f t="shared" si="55"/>
        <v>12.5</v>
      </c>
      <c r="BT38" s="75">
        <f t="shared" si="56"/>
        <v>-6.2500000000000018</v>
      </c>
      <c r="BU38" s="75">
        <f t="shared" si="57"/>
        <v>-6.2500000000000018</v>
      </c>
      <c r="BV38" s="75">
        <f t="shared" si="58"/>
        <v>0</v>
      </c>
    </row>
    <row r="39" spans="1:74" x14ac:dyDescent="0.3">
      <c r="A39" s="64">
        <v>200</v>
      </c>
      <c r="B39" s="64">
        <v>100</v>
      </c>
      <c r="C39" s="64">
        <v>50</v>
      </c>
      <c r="D39" s="65">
        <v>2</v>
      </c>
      <c r="E39" s="65">
        <v>1</v>
      </c>
      <c r="F39" s="66">
        <f t="shared" si="0"/>
        <v>60.416666666666657</v>
      </c>
      <c r="G39" s="66">
        <f t="shared" si="1"/>
        <v>45.833333333333329</v>
      </c>
      <c r="H39" s="66">
        <f t="shared" si="2"/>
        <v>60.416666666666657</v>
      </c>
      <c r="I39" s="66">
        <f t="shared" si="3"/>
        <v>27.083333333333329</v>
      </c>
      <c r="J39" s="66">
        <f t="shared" si="4"/>
        <v>79.166666666666657</v>
      </c>
      <c r="K39" s="66">
        <f t="shared" si="5"/>
        <v>27.083333333333329</v>
      </c>
      <c r="V39" s="67">
        <f t="shared" si="6"/>
        <v>-0.33333333333333331</v>
      </c>
      <c r="W39" s="67">
        <f t="shared" si="7"/>
        <v>0.33333333333333331</v>
      </c>
      <c r="X39" s="68">
        <f t="shared" si="8"/>
        <v>-50</v>
      </c>
      <c r="Y39" s="69">
        <f t="shared" si="9"/>
        <v>200</v>
      </c>
      <c r="Z39" s="70" t="str">
        <f t="shared" si="10"/>
        <v>OK</v>
      </c>
      <c r="AA39" s="69">
        <f t="shared" si="11"/>
        <v>100</v>
      </c>
      <c r="AB39" s="70" t="str">
        <f t="shared" si="12"/>
        <v>OK</v>
      </c>
      <c r="AC39" s="71">
        <f t="shared" si="13"/>
        <v>-49.999999999999972</v>
      </c>
      <c r="AD39" s="70" t="str">
        <f t="shared" si="14"/>
        <v>OK</v>
      </c>
      <c r="AE39" s="72">
        <f t="shared" si="15"/>
        <v>4.9087385212340517E-2</v>
      </c>
      <c r="AF39" s="72">
        <f t="shared" si="16"/>
        <v>4.9087385212340517E-2</v>
      </c>
      <c r="AG39" s="72">
        <f t="shared" si="17"/>
        <v>4.9087385212340517E-2</v>
      </c>
      <c r="AH39" s="73">
        <f t="shared" si="18"/>
        <v>0.14726215563702155</v>
      </c>
      <c r="AI39" s="72">
        <f t="shared" si="19"/>
        <v>4.9087385212340517E-2</v>
      </c>
      <c r="AJ39" s="72">
        <f t="shared" si="20"/>
        <v>-4.9087385212340517E-2</v>
      </c>
      <c r="AK39" s="72">
        <f t="shared" si="21"/>
        <v>-4.9087385212340517E-2</v>
      </c>
      <c r="AL39" s="72">
        <f t="shared" si="22"/>
        <v>-4.9087385212340517E-2</v>
      </c>
      <c r="AM39" s="72">
        <f t="shared" si="23"/>
        <v>4.9087385212340517E-2</v>
      </c>
      <c r="AN39" s="72">
        <f t="shared" si="24"/>
        <v>4.9087385212340517E-2</v>
      </c>
      <c r="AO39" s="72">
        <f t="shared" si="25"/>
        <v>-4.9087385212340517E-2</v>
      </c>
      <c r="AP39" s="72">
        <f t="shared" si="26"/>
        <v>4.9087385212340517E-2</v>
      </c>
      <c r="AQ39" s="72">
        <f t="shared" si="27"/>
        <v>1.3333333333333333</v>
      </c>
      <c r="AR39" s="72">
        <f t="shared" si="28"/>
        <v>-0.66666666666666674</v>
      </c>
      <c r="AS39" s="72">
        <f t="shared" si="29"/>
        <v>-0.66666666666666674</v>
      </c>
      <c r="AT39" s="72">
        <f t="shared" si="30"/>
        <v>0.66666666666666674</v>
      </c>
      <c r="AU39" s="72">
        <f t="shared" si="31"/>
        <v>0.66666666666666674</v>
      </c>
      <c r="AV39" s="72">
        <f t="shared" si="32"/>
        <v>-1.3333333333333333</v>
      </c>
      <c r="AW39" s="72">
        <f t="shared" si="33"/>
        <v>0.1090830782496456</v>
      </c>
      <c r="AX39" s="72">
        <f t="shared" si="34"/>
        <v>4.3633231299858244E-2</v>
      </c>
      <c r="AY39" s="72">
        <f t="shared" si="35"/>
        <v>0.1090830782496456</v>
      </c>
      <c r="AZ39" s="72">
        <f t="shared" si="36"/>
        <v>0.26179938779914941</v>
      </c>
      <c r="BA39" s="74">
        <f t="shared" si="37"/>
        <v>6.5449846949787352E-2</v>
      </c>
      <c r="BB39" s="74">
        <f t="shared" si="38"/>
        <v>-3.2724923474893683E-2</v>
      </c>
      <c r="BC39" s="74">
        <f t="shared" si="39"/>
        <v>-3.2724923474893683E-2</v>
      </c>
      <c r="BD39" s="74">
        <f t="shared" si="40"/>
        <v>3.2724923474893683E-2</v>
      </c>
      <c r="BE39" s="74">
        <f t="shared" si="41"/>
        <v>3.2724923474893683E-2</v>
      </c>
      <c r="BF39" s="74">
        <f t="shared" si="42"/>
        <v>-6.5449846949787352E-2</v>
      </c>
      <c r="BG39" s="75">
        <f t="shared" si="43"/>
        <v>66.666666666666657</v>
      </c>
      <c r="BH39" s="75">
        <f t="shared" si="44"/>
        <v>66.666666666666657</v>
      </c>
      <c r="BI39" s="75">
        <f t="shared" si="45"/>
        <v>66.666666666666657</v>
      </c>
      <c r="BJ39" s="75">
        <f t="shared" si="46"/>
        <v>199.99999999999997</v>
      </c>
      <c r="BK39" s="75">
        <f t="shared" si="47"/>
        <v>33.333333333333329</v>
      </c>
      <c r="BL39" s="75">
        <f t="shared" si="48"/>
        <v>33.333333333333329</v>
      </c>
      <c r="BM39" s="75">
        <f t="shared" si="49"/>
        <v>33.333333333333329</v>
      </c>
      <c r="BN39" s="75">
        <f t="shared" si="50"/>
        <v>99.999999999999986</v>
      </c>
      <c r="BO39" s="75">
        <f t="shared" si="51"/>
        <v>-6.2500000000000018</v>
      </c>
      <c r="BP39" s="75">
        <f t="shared" si="52"/>
        <v>-6.2500000000000018</v>
      </c>
      <c r="BQ39" s="75">
        <f t="shared" si="53"/>
        <v>12.5</v>
      </c>
      <c r="BR39" s="75">
        <f t="shared" si="54"/>
        <v>0</v>
      </c>
      <c r="BS39" s="75">
        <f t="shared" si="55"/>
        <v>12.5</v>
      </c>
      <c r="BT39" s="75">
        <f t="shared" si="56"/>
        <v>-6.2500000000000018</v>
      </c>
      <c r="BU39" s="75">
        <f t="shared" si="57"/>
        <v>-6.2500000000000018</v>
      </c>
      <c r="BV39" s="75">
        <f t="shared" si="58"/>
        <v>0</v>
      </c>
    </row>
    <row r="40" spans="1:74" x14ac:dyDescent="0.3">
      <c r="A40" s="64">
        <v>200</v>
      </c>
      <c r="B40" s="64">
        <v>100</v>
      </c>
      <c r="C40" s="64">
        <v>50</v>
      </c>
      <c r="D40" s="65">
        <v>2</v>
      </c>
      <c r="E40" s="65">
        <v>1</v>
      </c>
      <c r="F40" s="66">
        <f t="shared" si="0"/>
        <v>60.416666666666657</v>
      </c>
      <c r="G40" s="66">
        <f t="shared" si="1"/>
        <v>45.833333333333329</v>
      </c>
      <c r="H40" s="66">
        <f t="shared" si="2"/>
        <v>60.416666666666657</v>
      </c>
      <c r="I40" s="66">
        <f t="shared" si="3"/>
        <v>27.083333333333329</v>
      </c>
      <c r="J40" s="66">
        <f t="shared" si="4"/>
        <v>79.166666666666657</v>
      </c>
      <c r="K40" s="66">
        <f t="shared" si="5"/>
        <v>27.083333333333329</v>
      </c>
      <c r="V40" s="67">
        <f t="shared" si="6"/>
        <v>-0.33333333333333331</v>
      </c>
      <c r="W40" s="67">
        <f t="shared" si="7"/>
        <v>0.33333333333333331</v>
      </c>
      <c r="X40" s="68">
        <f t="shared" si="8"/>
        <v>-50</v>
      </c>
      <c r="Y40" s="69">
        <f t="shared" si="9"/>
        <v>200</v>
      </c>
      <c r="Z40" s="70" t="str">
        <f t="shared" si="10"/>
        <v>OK</v>
      </c>
      <c r="AA40" s="69">
        <f t="shared" si="11"/>
        <v>100</v>
      </c>
      <c r="AB40" s="70" t="str">
        <f t="shared" si="12"/>
        <v>OK</v>
      </c>
      <c r="AC40" s="71">
        <f t="shared" si="13"/>
        <v>-49.999999999999972</v>
      </c>
      <c r="AD40" s="70" t="str">
        <f t="shared" si="14"/>
        <v>OK</v>
      </c>
      <c r="AE40" s="72">
        <f t="shared" si="15"/>
        <v>4.9087385212340517E-2</v>
      </c>
      <c r="AF40" s="72">
        <f t="shared" si="16"/>
        <v>4.9087385212340517E-2</v>
      </c>
      <c r="AG40" s="72">
        <f t="shared" si="17"/>
        <v>4.9087385212340517E-2</v>
      </c>
      <c r="AH40" s="73">
        <f t="shared" si="18"/>
        <v>0.14726215563702155</v>
      </c>
      <c r="AI40" s="72">
        <f t="shared" si="19"/>
        <v>4.9087385212340517E-2</v>
      </c>
      <c r="AJ40" s="72">
        <f t="shared" si="20"/>
        <v>-4.9087385212340517E-2</v>
      </c>
      <c r="AK40" s="72">
        <f t="shared" si="21"/>
        <v>-4.9087385212340517E-2</v>
      </c>
      <c r="AL40" s="72">
        <f t="shared" si="22"/>
        <v>-4.9087385212340517E-2</v>
      </c>
      <c r="AM40" s="72">
        <f t="shared" si="23"/>
        <v>4.9087385212340517E-2</v>
      </c>
      <c r="AN40" s="72">
        <f t="shared" si="24"/>
        <v>4.9087385212340517E-2</v>
      </c>
      <c r="AO40" s="72">
        <f t="shared" si="25"/>
        <v>-4.9087385212340517E-2</v>
      </c>
      <c r="AP40" s="72">
        <f t="shared" si="26"/>
        <v>4.9087385212340517E-2</v>
      </c>
      <c r="AQ40" s="72">
        <f t="shared" si="27"/>
        <v>1.3333333333333333</v>
      </c>
      <c r="AR40" s="72">
        <f t="shared" si="28"/>
        <v>-0.66666666666666674</v>
      </c>
      <c r="AS40" s="72">
        <f t="shared" si="29"/>
        <v>-0.66666666666666674</v>
      </c>
      <c r="AT40" s="72">
        <f t="shared" si="30"/>
        <v>0.66666666666666674</v>
      </c>
      <c r="AU40" s="72">
        <f t="shared" si="31"/>
        <v>0.66666666666666674</v>
      </c>
      <c r="AV40" s="72">
        <f t="shared" si="32"/>
        <v>-1.3333333333333333</v>
      </c>
      <c r="AW40" s="72">
        <f t="shared" si="33"/>
        <v>0.1090830782496456</v>
      </c>
      <c r="AX40" s="72">
        <f t="shared" si="34"/>
        <v>4.3633231299858244E-2</v>
      </c>
      <c r="AY40" s="72">
        <f t="shared" si="35"/>
        <v>0.1090830782496456</v>
      </c>
      <c r="AZ40" s="72">
        <f t="shared" si="36"/>
        <v>0.26179938779914941</v>
      </c>
      <c r="BA40" s="74">
        <f t="shared" si="37"/>
        <v>6.5449846949787352E-2</v>
      </c>
      <c r="BB40" s="74">
        <f t="shared" si="38"/>
        <v>-3.2724923474893683E-2</v>
      </c>
      <c r="BC40" s="74">
        <f t="shared" si="39"/>
        <v>-3.2724923474893683E-2</v>
      </c>
      <c r="BD40" s="74">
        <f t="shared" si="40"/>
        <v>3.2724923474893683E-2</v>
      </c>
      <c r="BE40" s="74">
        <f t="shared" si="41"/>
        <v>3.2724923474893683E-2</v>
      </c>
      <c r="BF40" s="74">
        <f t="shared" si="42"/>
        <v>-6.5449846949787352E-2</v>
      </c>
      <c r="BG40" s="75">
        <f t="shared" si="43"/>
        <v>66.666666666666657</v>
      </c>
      <c r="BH40" s="75">
        <f t="shared" si="44"/>
        <v>66.666666666666657</v>
      </c>
      <c r="BI40" s="75">
        <f t="shared" si="45"/>
        <v>66.666666666666657</v>
      </c>
      <c r="BJ40" s="75">
        <f t="shared" si="46"/>
        <v>199.99999999999997</v>
      </c>
      <c r="BK40" s="75">
        <f t="shared" si="47"/>
        <v>33.333333333333329</v>
      </c>
      <c r="BL40" s="75">
        <f t="shared" si="48"/>
        <v>33.333333333333329</v>
      </c>
      <c r="BM40" s="75">
        <f t="shared" si="49"/>
        <v>33.333333333333329</v>
      </c>
      <c r="BN40" s="75">
        <f t="shared" si="50"/>
        <v>99.999999999999986</v>
      </c>
      <c r="BO40" s="75">
        <f t="shared" si="51"/>
        <v>-6.2500000000000018</v>
      </c>
      <c r="BP40" s="75">
        <f t="shared" si="52"/>
        <v>-6.2500000000000018</v>
      </c>
      <c r="BQ40" s="75">
        <f t="shared" si="53"/>
        <v>12.5</v>
      </c>
      <c r="BR40" s="75">
        <f t="shared" si="54"/>
        <v>0</v>
      </c>
      <c r="BS40" s="75">
        <f t="shared" si="55"/>
        <v>12.5</v>
      </c>
      <c r="BT40" s="75">
        <f t="shared" si="56"/>
        <v>-6.2500000000000018</v>
      </c>
      <c r="BU40" s="75">
        <f t="shared" si="57"/>
        <v>-6.2500000000000018</v>
      </c>
      <c r="BV40" s="75">
        <f t="shared" si="58"/>
        <v>0</v>
      </c>
    </row>
    <row r="41" spans="1:74" x14ac:dyDescent="0.3">
      <c r="A41" s="64">
        <v>200</v>
      </c>
      <c r="B41" s="64">
        <v>100</v>
      </c>
      <c r="C41" s="64">
        <v>50</v>
      </c>
      <c r="D41" s="65">
        <v>2</v>
      </c>
      <c r="E41" s="65">
        <v>1</v>
      </c>
      <c r="F41" s="66">
        <f t="shared" si="0"/>
        <v>60.416666666666657</v>
      </c>
      <c r="G41" s="66">
        <f t="shared" si="1"/>
        <v>45.833333333333329</v>
      </c>
      <c r="H41" s="66">
        <f t="shared" si="2"/>
        <v>60.416666666666657</v>
      </c>
      <c r="I41" s="66">
        <f t="shared" si="3"/>
        <v>27.083333333333329</v>
      </c>
      <c r="J41" s="66">
        <f t="shared" si="4"/>
        <v>79.166666666666657</v>
      </c>
      <c r="K41" s="66">
        <f t="shared" si="5"/>
        <v>27.083333333333329</v>
      </c>
      <c r="V41" s="67">
        <f t="shared" si="6"/>
        <v>-0.33333333333333331</v>
      </c>
      <c r="W41" s="67">
        <f t="shared" si="7"/>
        <v>0.33333333333333331</v>
      </c>
      <c r="X41" s="68">
        <f t="shared" si="8"/>
        <v>-50</v>
      </c>
      <c r="Y41" s="69">
        <f t="shared" si="9"/>
        <v>200</v>
      </c>
      <c r="Z41" s="70" t="str">
        <f t="shared" si="10"/>
        <v>OK</v>
      </c>
      <c r="AA41" s="69">
        <f t="shared" si="11"/>
        <v>100</v>
      </c>
      <c r="AB41" s="70" t="str">
        <f t="shared" si="12"/>
        <v>OK</v>
      </c>
      <c r="AC41" s="71">
        <f t="shared" si="13"/>
        <v>-49.999999999999972</v>
      </c>
      <c r="AD41" s="70" t="str">
        <f t="shared" si="14"/>
        <v>OK</v>
      </c>
      <c r="AE41" s="72">
        <f t="shared" si="15"/>
        <v>4.9087385212340517E-2</v>
      </c>
      <c r="AF41" s="72">
        <f t="shared" si="16"/>
        <v>4.9087385212340517E-2</v>
      </c>
      <c r="AG41" s="72">
        <f t="shared" si="17"/>
        <v>4.9087385212340517E-2</v>
      </c>
      <c r="AH41" s="73">
        <f t="shared" si="18"/>
        <v>0.14726215563702155</v>
      </c>
      <c r="AI41" s="72">
        <f t="shared" si="19"/>
        <v>4.9087385212340517E-2</v>
      </c>
      <c r="AJ41" s="72">
        <f t="shared" si="20"/>
        <v>-4.9087385212340517E-2</v>
      </c>
      <c r="AK41" s="72">
        <f t="shared" si="21"/>
        <v>-4.9087385212340517E-2</v>
      </c>
      <c r="AL41" s="72">
        <f t="shared" si="22"/>
        <v>-4.9087385212340517E-2</v>
      </c>
      <c r="AM41" s="72">
        <f t="shared" si="23"/>
        <v>4.9087385212340517E-2</v>
      </c>
      <c r="AN41" s="72">
        <f t="shared" si="24"/>
        <v>4.9087385212340517E-2</v>
      </c>
      <c r="AO41" s="72">
        <f t="shared" si="25"/>
        <v>-4.9087385212340517E-2</v>
      </c>
      <c r="AP41" s="72">
        <f t="shared" si="26"/>
        <v>4.9087385212340517E-2</v>
      </c>
      <c r="AQ41" s="72">
        <f t="shared" si="27"/>
        <v>1.3333333333333333</v>
      </c>
      <c r="AR41" s="72">
        <f t="shared" si="28"/>
        <v>-0.66666666666666674</v>
      </c>
      <c r="AS41" s="72">
        <f t="shared" si="29"/>
        <v>-0.66666666666666674</v>
      </c>
      <c r="AT41" s="72">
        <f t="shared" si="30"/>
        <v>0.66666666666666674</v>
      </c>
      <c r="AU41" s="72">
        <f t="shared" si="31"/>
        <v>0.66666666666666674</v>
      </c>
      <c r="AV41" s="72">
        <f t="shared" si="32"/>
        <v>-1.3333333333333333</v>
      </c>
      <c r="AW41" s="72">
        <f t="shared" si="33"/>
        <v>0.1090830782496456</v>
      </c>
      <c r="AX41" s="72">
        <f t="shared" si="34"/>
        <v>4.3633231299858244E-2</v>
      </c>
      <c r="AY41" s="72">
        <f t="shared" si="35"/>
        <v>0.1090830782496456</v>
      </c>
      <c r="AZ41" s="72">
        <f t="shared" si="36"/>
        <v>0.26179938779914941</v>
      </c>
      <c r="BA41" s="74">
        <f t="shared" si="37"/>
        <v>6.5449846949787352E-2</v>
      </c>
      <c r="BB41" s="74">
        <f t="shared" si="38"/>
        <v>-3.2724923474893683E-2</v>
      </c>
      <c r="BC41" s="74">
        <f t="shared" si="39"/>
        <v>-3.2724923474893683E-2</v>
      </c>
      <c r="BD41" s="74">
        <f t="shared" si="40"/>
        <v>3.2724923474893683E-2</v>
      </c>
      <c r="BE41" s="74">
        <f t="shared" si="41"/>
        <v>3.2724923474893683E-2</v>
      </c>
      <c r="BF41" s="74">
        <f t="shared" si="42"/>
        <v>-6.5449846949787352E-2</v>
      </c>
      <c r="BG41" s="75">
        <f t="shared" si="43"/>
        <v>66.666666666666657</v>
      </c>
      <c r="BH41" s="75">
        <f t="shared" si="44"/>
        <v>66.666666666666657</v>
      </c>
      <c r="BI41" s="75">
        <f t="shared" si="45"/>
        <v>66.666666666666657</v>
      </c>
      <c r="BJ41" s="75">
        <f t="shared" si="46"/>
        <v>199.99999999999997</v>
      </c>
      <c r="BK41" s="75">
        <f t="shared" si="47"/>
        <v>33.333333333333329</v>
      </c>
      <c r="BL41" s="75">
        <f t="shared" si="48"/>
        <v>33.333333333333329</v>
      </c>
      <c r="BM41" s="75">
        <f t="shared" si="49"/>
        <v>33.333333333333329</v>
      </c>
      <c r="BN41" s="75">
        <f t="shared" si="50"/>
        <v>99.999999999999986</v>
      </c>
      <c r="BO41" s="75">
        <f t="shared" si="51"/>
        <v>-6.2500000000000018</v>
      </c>
      <c r="BP41" s="75">
        <f t="shared" si="52"/>
        <v>-6.2500000000000018</v>
      </c>
      <c r="BQ41" s="75">
        <f t="shared" si="53"/>
        <v>12.5</v>
      </c>
      <c r="BR41" s="75">
        <f t="shared" si="54"/>
        <v>0</v>
      </c>
      <c r="BS41" s="75">
        <f t="shared" si="55"/>
        <v>12.5</v>
      </c>
      <c r="BT41" s="75">
        <f t="shared" si="56"/>
        <v>-6.2500000000000018</v>
      </c>
      <c r="BU41" s="75">
        <f t="shared" si="57"/>
        <v>-6.2500000000000018</v>
      </c>
      <c r="BV41" s="75">
        <f t="shared" si="58"/>
        <v>0</v>
      </c>
    </row>
    <row r="42" spans="1:74" x14ac:dyDescent="0.3">
      <c r="A42" s="76">
        <v>200</v>
      </c>
      <c r="B42" s="76">
        <v>100</v>
      </c>
      <c r="C42" s="76">
        <v>50</v>
      </c>
      <c r="D42" s="77">
        <v>2</v>
      </c>
      <c r="E42" s="77">
        <v>1</v>
      </c>
      <c r="F42" s="78">
        <f t="shared" si="0"/>
        <v>60.416666666666657</v>
      </c>
      <c r="G42" s="78">
        <f t="shared" si="1"/>
        <v>45.833333333333329</v>
      </c>
      <c r="H42" s="78">
        <f t="shared" si="2"/>
        <v>60.416666666666657</v>
      </c>
      <c r="I42" s="78">
        <f t="shared" si="3"/>
        <v>27.083333333333329</v>
      </c>
      <c r="J42" s="78">
        <f t="shared" si="4"/>
        <v>79.166666666666657</v>
      </c>
      <c r="K42" s="78">
        <f t="shared" si="5"/>
        <v>27.083333333333329</v>
      </c>
      <c r="V42" s="67">
        <f t="shared" si="6"/>
        <v>-0.33333333333333331</v>
      </c>
      <c r="W42" s="67">
        <f t="shared" si="7"/>
        <v>0.33333333333333331</v>
      </c>
      <c r="X42" s="68">
        <f t="shared" si="8"/>
        <v>-50</v>
      </c>
      <c r="Y42" s="69">
        <f t="shared" si="9"/>
        <v>200</v>
      </c>
      <c r="Z42" s="70" t="str">
        <f t="shared" si="10"/>
        <v>OK</v>
      </c>
      <c r="AA42" s="69">
        <f t="shared" si="11"/>
        <v>100</v>
      </c>
      <c r="AB42" s="70" t="str">
        <f t="shared" si="12"/>
        <v>OK</v>
      </c>
      <c r="AC42" s="71">
        <f t="shared" si="13"/>
        <v>-49.999999999999972</v>
      </c>
      <c r="AD42" s="70" t="str">
        <f t="shared" si="14"/>
        <v>OK</v>
      </c>
      <c r="AE42" s="72">
        <f t="shared" si="15"/>
        <v>4.9087385212340517E-2</v>
      </c>
      <c r="AF42" s="72">
        <f t="shared" si="16"/>
        <v>4.9087385212340517E-2</v>
      </c>
      <c r="AG42" s="72">
        <f t="shared" si="17"/>
        <v>4.9087385212340517E-2</v>
      </c>
      <c r="AH42" s="73">
        <f t="shared" si="18"/>
        <v>0.14726215563702155</v>
      </c>
      <c r="AI42" s="72">
        <f t="shared" si="19"/>
        <v>4.9087385212340517E-2</v>
      </c>
      <c r="AJ42" s="72">
        <f t="shared" si="20"/>
        <v>-4.9087385212340517E-2</v>
      </c>
      <c r="AK42" s="72">
        <f t="shared" si="21"/>
        <v>-4.9087385212340517E-2</v>
      </c>
      <c r="AL42" s="72">
        <f t="shared" si="22"/>
        <v>-4.9087385212340517E-2</v>
      </c>
      <c r="AM42" s="72">
        <f t="shared" si="23"/>
        <v>4.9087385212340517E-2</v>
      </c>
      <c r="AN42" s="72">
        <f t="shared" si="24"/>
        <v>4.9087385212340517E-2</v>
      </c>
      <c r="AO42" s="72">
        <f t="shared" si="25"/>
        <v>-4.9087385212340517E-2</v>
      </c>
      <c r="AP42" s="72">
        <f t="shared" si="26"/>
        <v>4.9087385212340517E-2</v>
      </c>
      <c r="AQ42" s="72">
        <f t="shared" si="27"/>
        <v>1.3333333333333333</v>
      </c>
      <c r="AR42" s="72">
        <f t="shared" si="28"/>
        <v>-0.66666666666666674</v>
      </c>
      <c r="AS42" s="72">
        <f t="shared" si="29"/>
        <v>-0.66666666666666674</v>
      </c>
      <c r="AT42" s="72">
        <f t="shared" si="30"/>
        <v>0.66666666666666674</v>
      </c>
      <c r="AU42" s="72">
        <f t="shared" si="31"/>
        <v>0.66666666666666674</v>
      </c>
      <c r="AV42" s="72">
        <f t="shared" si="32"/>
        <v>-1.3333333333333333</v>
      </c>
      <c r="AW42" s="72">
        <f t="shared" si="33"/>
        <v>0.1090830782496456</v>
      </c>
      <c r="AX42" s="72">
        <f t="shared" si="34"/>
        <v>4.3633231299858244E-2</v>
      </c>
      <c r="AY42" s="72">
        <f t="shared" si="35"/>
        <v>0.1090830782496456</v>
      </c>
      <c r="AZ42" s="72">
        <f t="shared" si="36"/>
        <v>0.26179938779914941</v>
      </c>
      <c r="BA42" s="74">
        <f t="shared" si="37"/>
        <v>6.5449846949787352E-2</v>
      </c>
      <c r="BB42" s="74">
        <f t="shared" si="38"/>
        <v>-3.2724923474893683E-2</v>
      </c>
      <c r="BC42" s="74">
        <f t="shared" si="39"/>
        <v>-3.2724923474893683E-2</v>
      </c>
      <c r="BD42" s="74">
        <f t="shared" si="40"/>
        <v>3.2724923474893683E-2</v>
      </c>
      <c r="BE42" s="74">
        <f t="shared" si="41"/>
        <v>3.2724923474893683E-2</v>
      </c>
      <c r="BF42" s="74">
        <f t="shared" si="42"/>
        <v>-6.5449846949787352E-2</v>
      </c>
      <c r="BG42" s="75">
        <f t="shared" si="43"/>
        <v>66.666666666666657</v>
      </c>
      <c r="BH42" s="75">
        <f t="shared" si="44"/>
        <v>66.666666666666657</v>
      </c>
      <c r="BI42" s="75">
        <f t="shared" si="45"/>
        <v>66.666666666666657</v>
      </c>
      <c r="BJ42" s="75">
        <f t="shared" si="46"/>
        <v>199.99999999999997</v>
      </c>
      <c r="BK42" s="75">
        <f t="shared" si="47"/>
        <v>33.333333333333329</v>
      </c>
      <c r="BL42" s="75">
        <f t="shared" si="48"/>
        <v>33.333333333333329</v>
      </c>
      <c r="BM42" s="75">
        <f t="shared" si="49"/>
        <v>33.333333333333329</v>
      </c>
      <c r="BN42" s="75">
        <f t="shared" si="50"/>
        <v>99.999999999999986</v>
      </c>
      <c r="BO42" s="75">
        <f t="shared" si="51"/>
        <v>-6.2500000000000018</v>
      </c>
      <c r="BP42" s="75">
        <f t="shared" si="52"/>
        <v>-6.2500000000000018</v>
      </c>
      <c r="BQ42" s="75">
        <f t="shared" si="53"/>
        <v>12.5</v>
      </c>
      <c r="BR42" s="75">
        <f t="shared" si="54"/>
        <v>0</v>
      </c>
      <c r="BS42" s="75">
        <f t="shared" si="55"/>
        <v>12.5</v>
      </c>
      <c r="BT42" s="75">
        <f t="shared" si="56"/>
        <v>-6.2500000000000018</v>
      </c>
      <c r="BU42" s="75">
        <f t="shared" si="57"/>
        <v>-6.2500000000000018</v>
      </c>
      <c r="BV42" s="75">
        <f t="shared" si="58"/>
        <v>0</v>
      </c>
    </row>
    <row r="43" spans="1:74" x14ac:dyDescent="0.3">
      <c r="A43" s="79"/>
      <c r="B43" s="35"/>
      <c r="C43" s="79"/>
      <c r="D43" s="80"/>
      <c r="E43" s="39"/>
      <c r="F43" s="39"/>
      <c r="G43" s="39"/>
      <c r="H43" s="39"/>
      <c r="I43" s="39"/>
      <c r="J43" s="39"/>
      <c r="K43" s="39"/>
    </row>
    <row r="44" spans="1:74" x14ac:dyDescent="0.3">
      <c r="A44" s="79"/>
      <c r="B44" s="35"/>
      <c r="C44" s="79"/>
      <c r="D44" s="80"/>
      <c r="E44" s="39"/>
      <c r="F44" s="39"/>
      <c r="G44" s="39"/>
      <c r="H44" s="39"/>
      <c r="I44" s="39"/>
      <c r="J44" s="39"/>
      <c r="K44" s="39"/>
    </row>
    <row r="45" spans="1:74" x14ac:dyDescent="0.3">
      <c r="A45" s="79"/>
      <c r="B45" s="35"/>
      <c r="C45" s="79"/>
      <c r="D45" s="80"/>
      <c r="E45" s="39"/>
      <c r="F45" s="39"/>
      <c r="G45" s="39"/>
      <c r="H45" s="39"/>
      <c r="I45" s="39"/>
      <c r="J45" s="39"/>
      <c r="K45" s="39"/>
    </row>
    <row r="46" spans="1:74" x14ac:dyDescent="0.3">
      <c r="A46" s="79"/>
      <c r="B46" s="35"/>
      <c r="C46" s="79"/>
      <c r="D46" s="80"/>
      <c r="E46" s="39"/>
      <c r="F46" s="39"/>
      <c r="G46" s="39"/>
      <c r="H46" s="39"/>
      <c r="I46" s="39"/>
      <c r="J46" s="39"/>
      <c r="K46" s="39"/>
    </row>
    <row r="47" spans="1:74" x14ac:dyDescent="0.3">
      <c r="A47" s="79"/>
      <c r="B47" s="35"/>
      <c r="C47" s="79"/>
      <c r="D47" s="80"/>
      <c r="E47" s="39"/>
      <c r="F47" s="39"/>
      <c r="G47" s="39"/>
      <c r="H47" s="39"/>
      <c r="I47" s="39"/>
      <c r="J47" s="39"/>
      <c r="K47" s="39"/>
    </row>
    <row r="48" spans="1:74" x14ac:dyDescent="0.3">
      <c r="A48" s="79"/>
      <c r="B48" s="35"/>
      <c r="C48" s="79"/>
      <c r="D48" s="80"/>
      <c r="E48" s="39"/>
      <c r="F48" s="39"/>
      <c r="G48" s="39"/>
      <c r="H48" s="39"/>
      <c r="I48" s="39"/>
      <c r="J48" s="39"/>
      <c r="K48" s="39"/>
    </row>
    <row r="49" spans="1:11" x14ac:dyDescent="0.3">
      <c r="A49" s="79"/>
      <c r="B49" s="35"/>
      <c r="C49" s="79"/>
      <c r="D49" s="80"/>
      <c r="E49" s="39"/>
      <c r="F49" s="39"/>
      <c r="G49" s="39"/>
      <c r="H49" s="39"/>
      <c r="I49" s="39"/>
      <c r="J49" s="39"/>
      <c r="K49" s="39"/>
    </row>
    <row r="50" spans="1:11" x14ac:dyDescent="0.3">
      <c r="A50" s="79"/>
      <c r="B50" s="35"/>
      <c r="C50" s="79"/>
      <c r="D50" s="80"/>
      <c r="E50" s="39"/>
      <c r="F50" s="39"/>
      <c r="G50" s="39"/>
      <c r="H50" s="39"/>
      <c r="I50" s="39"/>
      <c r="J50" s="39"/>
      <c r="K50" s="39"/>
    </row>
    <row r="51" spans="1:11" x14ac:dyDescent="0.3">
      <c r="A51" s="79"/>
      <c r="B51" s="35"/>
      <c r="C51" s="79"/>
      <c r="D51" s="80"/>
      <c r="E51" s="39"/>
      <c r="F51" s="39"/>
      <c r="G51" s="39"/>
      <c r="H51" s="39"/>
      <c r="I51" s="39"/>
      <c r="J51" s="39"/>
      <c r="K51" s="39"/>
    </row>
    <row r="52" spans="1:11" x14ac:dyDescent="0.3">
      <c r="A52" s="79"/>
      <c r="B52" s="35"/>
      <c r="C52" s="79"/>
      <c r="D52" s="80"/>
      <c r="E52" s="39"/>
      <c r="F52" s="39"/>
      <c r="G52" s="39"/>
      <c r="H52" s="39"/>
      <c r="I52" s="39"/>
      <c r="J52" s="39"/>
      <c r="K52" s="39"/>
    </row>
    <row r="53" spans="1:11" x14ac:dyDescent="0.3">
      <c r="A53" s="79"/>
      <c r="B53" s="35"/>
      <c r="C53" s="79"/>
      <c r="D53" s="80"/>
      <c r="E53" s="39"/>
      <c r="F53" s="39"/>
      <c r="G53" s="39"/>
      <c r="H53" s="39"/>
      <c r="I53" s="39"/>
      <c r="J53" s="39"/>
      <c r="K53" s="39"/>
    </row>
    <row r="54" spans="1:11" x14ac:dyDescent="0.3">
      <c r="A54" s="79"/>
      <c r="B54" s="35"/>
      <c r="C54" s="79"/>
      <c r="D54" s="80"/>
      <c r="E54" s="39"/>
      <c r="F54" s="39"/>
      <c r="G54" s="39"/>
      <c r="H54" s="39"/>
      <c r="I54" s="39"/>
      <c r="J54" s="39"/>
      <c r="K54" s="39"/>
    </row>
    <row r="55" spans="1:11" x14ac:dyDescent="0.3">
      <c r="A55" s="79"/>
      <c r="B55" s="35"/>
      <c r="C55" s="79"/>
      <c r="D55" s="80"/>
      <c r="E55" s="39"/>
      <c r="F55" s="39"/>
      <c r="G55" s="39"/>
      <c r="H55" s="39"/>
      <c r="I55" s="39"/>
      <c r="J55" s="39"/>
      <c r="K55" s="39"/>
    </row>
    <row r="56" spans="1:11" x14ac:dyDescent="0.3">
      <c r="A56" s="79"/>
      <c r="B56" s="35"/>
      <c r="C56" s="79"/>
      <c r="D56" s="80"/>
      <c r="E56" s="39"/>
      <c r="F56" s="39"/>
      <c r="G56" s="39"/>
      <c r="H56" s="39"/>
      <c r="I56" s="39"/>
      <c r="J56" s="39"/>
      <c r="K56" s="39"/>
    </row>
    <row r="57" spans="1:11" x14ac:dyDescent="0.3">
      <c r="A57" s="79"/>
      <c r="B57" s="35"/>
      <c r="C57" s="79"/>
      <c r="D57" s="80"/>
      <c r="E57" s="39"/>
      <c r="F57" s="39"/>
      <c r="G57" s="39"/>
      <c r="H57" s="39"/>
      <c r="I57" s="39"/>
      <c r="J57" s="39"/>
      <c r="K57" s="39"/>
    </row>
    <row r="58" spans="1:11" x14ac:dyDescent="0.3">
      <c r="A58" s="79"/>
      <c r="B58" s="35"/>
      <c r="C58" s="79"/>
      <c r="D58" s="80"/>
      <c r="E58" s="39"/>
      <c r="F58" s="39"/>
      <c r="G58" s="39"/>
      <c r="H58" s="39"/>
      <c r="I58" s="39"/>
      <c r="J58" s="39"/>
      <c r="K58" s="39"/>
    </row>
    <row r="59" spans="1:11" x14ac:dyDescent="0.3">
      <c r="A59" s="79"/>
      <c r="B59" s="35"/>
      <c r="C59" s="79"/>
      <c r="D59" s="80"/>
      <c r="E59" s="39"/>
      <c r="F59" s="39"/>
      <c r="G59" s="39"/>
      <c r="H59" s="39"/>
      <c r="I59" s="39"/>
      <c r="J59" s="39"/>
      <c r="K59" s="39"/>
    </row>
    <row r="60" spans="1:11" x14ac:dyDescent="0.3">
      <c r="A60" s="35"/>
      <c r="B60" s="81"/>
      <c r="C60" s="82"/>
      <c r="D60" s="35"/>
      <c r="E60" s="35"/>
      <c r="F60" s="35"/>
      <c r="G60" s="82"/>
      <c r="H60" s="35"/>
      <c r="I60" s="35"/>
      <c r="J60" s="35"/>
      <c r="K60" s="35"/>
    </row>
    <row r="61" spans="1:11" x14ac:dyDescent="0.3">
      <c r="A61" s="35"/>
      <c r="B61" s="83"/>
      <c r="C61" s="82"/>
      <c r="D61" s="84"/>
      <c r="E61" s="84"/>
      <c r="F61" s="85" t="s">
        <v>79</v>
      </c>
      <c r="G61" s="82"/>
      <c r="H61" s="84"/>
      <c r="I61" s="84"/>
      <c r="J61" s="84"/>
      <c r="K61" s="35"/>
    </row>
    <row r="62" spans="1:11" x14ac:dyDescent="0.3">
      <c r="A62" s="35"/>
      <c r="B62" s="84"/>
      <c r="C62" s="84"/>
      <c r="D62" s="84"/>
      <c r="E62" s="84"/>
      <c r="F62" s="95" t="s">
        <v>92</v>
      </c>
      <c r="G62" s="84"/>
      <c r="H62" s="84"/>
      <c r="I62" s="84"/>
      <c r="J62" s="84"/>
      <c r="K62" s="35"/>
    </row>
  </sheetData>
  <mergeCells count="6">
    <mergeCell ref="H27:I27"/>
    <mergeCell ref="F27:G27"/>
    <mergeCell ref="J27:K27"/>
    <mergeCell ref="F26:K26"/>
    <mergeCell ref="A26:E26"/>
    <mergeCell ref="D27:E27"/>
  </mergeCells>
  <phoneticPr fontId="3" type="noConversion"/>
  <hyperlinks>
    <hyperlink ref="F62" r:id="rId1"/>
  </hyperlinks>
  <pageMargins left="0.47244094488188981" right="0.23622047244094491" top="0.31496062992125984" bottom="0.98425196850393704" header="0.43307086614173229" footer="0.59055118110236227"/>
  <pageSetup scale="98"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BltGrp-Portrait</vt:lpstr>
      <vt:lpstr>'BltGrp-Portrait'!Print_Area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cp:lastPrinted>2006-09-08T19:49:03Z</cp:lastPrinted>
  <dcterms:created xsi:type="dcterms:W3CDTF">2005-06-02T14:51:17Z</dcterms:created>
  <dcterms:modified xsi:type="dcterms:W3CDTF">2016-03-02T16:28:18Z</dcterms:modified>
  <cp:category>Engineering Spreadsheets; Analysis; AA-SM</cp:category>
  <cp:contentStatus>Released</cp:contentStatus>
</cp:coreProperties>
</file>