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1" i="31" l="1"/>
  <c r="C35" i="31" s="1"/>
  <c r="C44" i="31" s="1"/>
  <c r="C54" i="31" s="1"/>
  <c r="C52" i="31"/>
  <c r="C53" i="31"/>
  <c r="C34" i="31"/>
  <c r="C43" i="31"/>
  <c r="C33" i="31"/>
  <c r="C42" i="31"/>
  <c r="C30" i="31"/>
  <c r="C29" i="31"/>
  <c r="C39" i="31" l="1"/>
  <c r="B12" i="31"/>
  <c r="C12" i="36"/>
  <c r="C37" i="31"/>
  <c r="C38" i="31"/>
  <c r="C49" i="31" l="1"/>
  <c r="F11" i="31"/>
  <c r="L10" i="31"/>
  <c r="F10" i="31"/>
  <c r="J9" i="31"/>
  <c r="F9" i="31"/>
  <c r="J8" i="31"/>
  <c r="F8" i="31"/>
  <c r="X7" i="31"/>
  <c r="X6" i="31"/>
  <c r="X5" i="31"/>
  <c r="X4" i="31"/>
  <c r="X3" i="31"/>
  <c r="X2" i="31"/>
  <c r="X1" i="31"/>
  <c r="C47" i="31"/>
  <c r="C48" i="31"/>
  <c r="J10" i="31" l="1"/>
  <c r="G1" i="31"/>
</calcChain>
</file>

<file path=xl/sharedStrings.xml><?xml version="1.0" encoding="utf-8"?>
<sst xmlns="http://schemas.openxmlformats.org/spreadsheetml/2006/main" count="113" uniqueCount="76">
  <si>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</si>
  <si>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</si>
  <si>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</si>
  <si>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</si>
  <si>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</si>
  <si>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</si>
  <si>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</si>
  <si>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</si>
  <si>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</si>
  <si>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</si>
  <si>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</si>
  <si>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</si>
  <si>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</si>
  <si>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</si>
  <si>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</si>
  <si>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</si>
  <si>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</si>
  <si>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</si>
  <si>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</si>
  <si>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</si>
  <si>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</si>
  <si>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</si>
  <si>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</si>
  <si>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</si>
  <si>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</si>
  <si>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</si>
  <si>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</si>
  <si>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</si>
  <si>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</si>
  <si>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</si>
  <si>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</si>
  <si>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</si>
  <si>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</si>
  <si>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</si>
  <si>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</si>
  <si>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</si>
  <si>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</si>
  <si>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</si>
  <si>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</si>
  <si>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</si>
  <si>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</si>
  <si>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</si>
  <si>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</si>
  <si>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</si>
  <si>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</si>
  <si>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</si>
  <si>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</si>
  <si>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</si>
  <si>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</si>
  <si>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</si>
  <si>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AA-SM-002-021</t>
  </si>
  <si>
    <t>TORSION - REGULAR SECTIONS - CIRCULAR SECTION WITH OPPOSITE SIDES FLATTENED</t>
  </si>
  <si>
    <t>(NASA TM X-73306, 1975)</t>
  </si>
  <si>
    <t>(Note that the reference the section torsion constant is denoted as 'K', in this spreadsheet the more traditional 'J' is used)</t>
  </si>
  <si>
    <t>T =</t>
  </si>
  <si>
    <t>L =</t>
  </si>
  <si>
    <t>r =</t>
  </si>
  <si>
    <t>G =</t>
  </si>
  <si>
    <t>psi</t>
  </si>
  <si>
    <t>H =</t>
  </si>
  <si>
    <t>z =</t>
  </si>
  <si>
    <t>k₃ =</t>
  </si>
  <si>
    <t>k₄ =</t>
  </si>
  <si>
    <t>J =</t>
  </si>
  <si>
    <r>
      <t>f</t>
    </r>
    <r>
      <rPr>
        <vertAlign val="subscript"/>
        <sz val="10"/>
        <rFont val="Calibri"/>
        <family val="2"/>
        <scheme val="minor"/>
      </rPr>
      <t>S</t>
    </r>
    <r>
      <rPr>
        <sz val="10"/>
        <rFont val="Calibri"/>
        <family val="2"/>
        <scheme val="minor"/>
      </rPr>
      <t xml:space="preserve"> =</t>
    </r>
  </si>
  <si>
    <t>in⁴</t>
  </si>
  <si>
    <t>inlb, Applied Torsion</t>
  </si>
  <si>
    <t>in, Length of Rod</t>
  </si>
  <si>
    <t>psi, Shear Modulus</t>
  </si>
  <si>
    <t>in, Radius</t>
  </si>
  <si>
    <t>in, Distance Between Flats</t>
  </si>
  <si>
    <t>Maximum Shear Stress</t>
  </si>
  <si>
    <t>Section Torsion Constant</t>
  </si>
  <si>
    <t>Maximum Angular Deflection</t>
  </si>
  <si>
    <t>θ =</t>
  </si>
  <si>
    <t>Radians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</si>
</sst>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4">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1" fontId="15" fillId="0" borderId="0" xfId="2" applyNumberFormat="1" applyFont="1" applyAlignment="1">
      <alignment horizontal="right"/>
    </xf>
    <xf numFmtId="167" fontId="15" fillId="0" borderId="0" xfId="0" applyNumberFormat="1" applyFont="1" applyAlignment="1"/>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Protection="1">
      <protection locked="0"/>
    </xf>
    <xf numFmtId="0" fontId="3" fillId="0" borderId="0" xfId="0" applyFont="1" applyAlignment="1" applyProtection="1">
      <alignment horizontal="right" vertical="center"/>
      <protection locked="0"/>
    </xf>
    <xf numFmtId="1" fontId="24"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0" fontId="3" fillId="0" borderId="0" xfId="0" applyFont="1" applyAlignment="1" applyProtection="1">
      <alignment horizontal="right"/>
      <protection locked="0"/>
    </xf>
    <xf numFmtId="2" fontId="3" fillId="0" borderId="0" xfId="0" applyNumberFormat="1" applyFont="1" applyFill="1" applyAlignment="1" applyProtection="1">
      <alignment horizontal="right" vertical="center"/>
      <protection locked="0"/>
    </xf>
    <xf numFmtId="0" fontId="3" fillId="0" borderId="0" xfId="0" applyFont="1" applyAlignment="1" applyProtection="1">
      <alignment horizontal="center" vertical="center"/>
      <protection locked="0"/>
    </xf>
    <xf numFmtId="168" fontId="3" fillId="0" borderId="0" xfId="0" applyNumberFormat="1" applyFont="1" applyFill="1" applyAlignment="1" applyProtection="1">
      <alignment horizontal="right"/>
      <protection locked="0"/>
    </xf>
    <xf numFmtId="1" fontId="3" fillId="0" borderId="0" xfId="0" applyNumberFormat="1" applyFont="1" applyAlignment="1" applyProtection="1">
      <alignment vertical="center"/>
      <protection locked="0"/>
    </xf>
    <xf numFmtId="0" fontId="3" fillId="0" borderId="0" xfId="0" applyFont="1" applyAlignment="1" applyProtection="1">
      <alignment horizontal="center"/>
      <protection locked="0"/>
    </xf>
    <xf numFmtId="0" fontId="3" fillId="0" borderId="0" xfId="0" applyFont="1" applyAlignment="1"/>
    <xf numFmtId="0" fontId="3" fillId="0" borderId="0" xfId="0" applyFont="1" applyAlignment="1" applyProtection="1">
      <protection locked="0"/>
    </xf>
    <xf numFmtId="0" fontId="3" fillId="0" borderId="0" xfId="0" applyFont="1" applyAlignment="1">
      <alignment horizontal="left" vertical="top"/>
    </xf>
    <xf numFmtId="168" fontId="3" fillId="0" borderId="0" xfId="0" applyNumberFormat="1" applyFont="1" applyProtection="1">
      <protection locked="0"/>
    </xf>
    <xf numFmtId="0" fontId="3" fillId="0" borderId="0" xfId="0" quotePrefix="1" applyFont="1" applyProtection="1">
      <protection locked="0"/>
    </xf>
    <xf numFmtId="164" fontId="3" fillId="0" borderId="0" xfId="0" applyNumberFormat="1" applyFont="1" applyFill="1" applyAlignment="1" applyProtection="1">
      <alignment horizontal="right" vertical="center"/>
      <protection locked="0"/>
    </xf>
    <xf numFmtId="1" fontId="3" fillId="0" borderId="0" xfId="0" applyNumberFormat="1" applyFont="1" applyFill="1" applyAlignment="1" applyProtection="1">
      <alignment horizontal="right"/>
      <protection locked="0"/>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38997"/>
          <a:ext cx="2491147" cy="575063"/>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603704</xdr:colOff>
      <xdr:row>15</xdr:row>
      <xdr:rowOff>71804</xdr:rowOff>
    </xdr:from>
    <xdr:to>
      <xdr:col>4</xdr:col>
      <xdr:colOff>295777</xdr:colOff>
      <xdr:row>26</xdr:row>
      <xdr:rowOff>98272</xdr:rowOff>
    </xdr:to>
    <xdr:grpSp>
      <xdr:nvGrpSpPr>
        <xdr:cNvPr id="7" name="Group 6">
          <a:extLst>
            <a:ext uri="{FF2B5EF4-FFF2-40B4-BE49-F238E27FC236}">
              <a16:creationId xmlns:a16="http://schemas.microsoft.com/office/drawing/2014/main" id="{4066F109-B173-4D38-9854-861EDD9954E7}"/>
            </a:ext>
          </a:extLst>
        </xdr:cNvPr>
        <xdr:cNvGrpSpPr/>
      </xdr:nvGrpSpPr>
      <xdr:grpSpPr>
        <a:xfrm>
          <a:off x="603704" y="2469863"/>
          <a:ext cx="2157367" cy="1763380"/>
          <a:chOff x="5055745" y="33871327"/>
          <a:chExt cx="1344018" cy="1236171"/>
        </a:xfrm>
      </xdr:grpSpPr>
      <xdr:grpSp>
        <xdr:nvGrpSpPr>
          <xdr:cNvPr id="8" name="Group 31">
            <a:extLst>
              <a:ext uri="{FF2B5EF4-FFF2-40B4-BE49-F238E27FC236}">
                <a16:creationId xmlns:a16="http://schemas.microsoft.com/office/drawing/2014/main" id="{665332FE-3CA5-4863-B744-A72760AA7448}"/>
              </a:ext>
            </a:extLst>
          </xdr:cNvPr>
          <xdr:cNvGrpSpPr/>
        </xdr:nvGrpSpPr>
        <xdr:grpSpPr>
          <a:xfrm>
            <a:off x="5060941" y="33871327"/>
            <a:ext cx="1338822" cy="958356"/>
            <a:chOff x="4713490" y="11083070"/>
            <a:chExt cx="1595336" cy="1232097"/>
          </a:xfrm>
        </xdr:grpSpPr>
        <xdr:grpSp>
          <xdr:nvGrpSpPr>
            <xdr:cNvPr id="19" name="Group 26">
              <a:extLst>
                <a:ext uri="{FF2B5EF4-FFF2-40B4-BE49-F238E27FC236}">
                  <a16:creationId xmlns:a16="http://schemas.microsoft.com/office/drawing/2014/main" id="{AE8BD1CB-1EAD-4111-B4E3-501EEF11B295}"/>
                </a:ext>
              </a:extLst>
            </xdr:cNvPr>
            <xdr:cNvGrpSpPr/>
          </xdr:nvGrpSpPr>
          <xdr:grpSpPr>
            <a:xfrm>
              <a:off x="4713490" y="11279342"/>
              <a:ext cx="1335527" cy="1035825"/>
              <a:chOff x="4713490" y="11279342"/>
              <a:chExt cx="1335527" cy="1035825"/>
            </a:xfrm>
          </xdr:grpSpPr>
          <xdr:cxnSp macro="">
            <xdr:nvCxnSpPr>
              <xdr:cNvPr id="22" name="Straight Connector 21">
                <a:extLst>
                  <a:ext uri="{FF2B5EF4-FFF2-40B4-BE49-F238E27FC236}">
                    <a16:creationId xmlns:a16="http://schemas.microsoft.com/office/drawing/2014/main" id="{E807FBC0-179C-40F1-9A7B-F68446EC6A40}"/>
                  </a:ext>
                </a:extLst>
              </xdr:cNvPr>
              <xdr:cNvCxnSpPr/>
            </xdr:nvCxnSpPr>
            <xdr:spPr>
              <a:xfrm>
                <a:off x="5280425" y="11279342"/>
                <a:ext cx="0" cy="1035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A6BCC690-0DE9-4EC3-BD51-A5D69E558662}"/>
                  </a:ext>
                </a:extLst>
              </xdr:cNvPr>
              <xdr:cNvCxnSpPr/>
            </xdr:nvCxnSpPr>
            <xdr:spPr>
              <a:xfrm>
                <a:off x="4713490" y="11930069"/>
                <a:ext cx="13355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Rectangle 23">
                <a:extLst>
                  <a:ext uri="{FF2B5EF4-FFF2-40B4-BE49-F238E27FC236}">
                    <a16:creationId xmlns:a16="http://schemas.microsoft.com/office/drawing/2014/main" id="{64ADB26F-FCE0-49AA-9A00-E9D8CD56B6E0}"/>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20" name="TextBox 19">
              <a:extLst>
                <a:ext uri="{FF2B5EF4-FFF2-40B4-BE49-F238E27FC236}">
                  <a16:creationId xmlns:a16="http://schemas.microsoft.com/office/drawing/2014/main" id="{96A71FD9-B830-40B5-B505-7D08E5F29AFA}"/>
                </a:ext>
              </a:extLst>
            </xdr:cNvPr>
            <xdr:cNvSpPr txBox="1"/>
          </xdr:nvSpPr>
          <xdr:spPr>
            <a:xfrm>
              <a:off x="5191819" y="11083070"/>
              <a:ext cx="287628" cy="3467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1" name="TextBox 20">
              <a:extLst>
                <a:ext uri="{FF2B5EF4-FFF2-40B4-BE49-F238E27FC236}">
                  <a16:creationId xmlns:a16="http://schemas.microsoft.com/office/drawing/2014/main" id="{A500EAB3-CB5D-495C-9385-61AF24488883}"/>
                </a:ext>
              </a:extLst>
            </xdr:cNvPr>
            <xdr:cNvSpPr txBox="1"/>
          </xdr:nvSpPr>
          <xdr:spPr>
            <a:xfrm>
              <a:off x="6016498" y="11813917"/>
              <a:ext cx="292328" cy="3467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9" name="TextBox 8">
            <a:extLst>
              <a:ext uri="{FF2B5EF4-FFF2-40B4-BE49-F238E27FC236}">
                <a16:creationId xmlns:a16="http://schemas.microsoft.com/office/drawing/2014/main" id="{22E163E1-7170-40E1-A7C7-0EF587B82A51}"/>
              </a:ext>
            </a:extLst>
          </xdr:cNvPr>
          <xdr:cNvSpPr txBox="1"/>
        </xdr:nvSpPr>
        <xdr:spPr>
          <a:xfrm>
            <a:off x="5055745" y="34277537"/>
            <a:ext cx="278978" cy="20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r</a:t>
            </a:r>
          </a:p>
        </xdr:txBody>
      </xdr:sp>
      <xdr:cxnSp macro="">
        <xdr:nvCxnSpPr>
          <xdr:cNvPr id="10" name="Straight Arrow Connector 9">
            <a:extLst>
              <a:ext uri="{FF2B5EF4-FFF2-40B4-BE49-F238E27FC236}">
                <a16:creationId xmlns:a16="http://schemas.microsoft.com/office/drawing/2014/main" id="{FC7A34D1-6639-4CA0-B141-21DFCFA5AE82}"/>
              </a:ext>
            </a:extLst>
          </xdr:cNvPr>
          <xdr:cNvCxnSpPr/>
        </xdr:nvCxnSpPr>
        <xdr:spPr>
          <a:xfrm flipH="1" flipV="1">
            <a:off x="5181600" y="34394775"/>
            <a:ext cx="344950" cy="1245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a:extLst>
              <a:ext uri="{FF2B5EF4-FFF2-40B4-BE49-F238E27FC236}">
                <a16:creationId xmlns:a16="http://schemas.microsoft.com/office/drawing/2014/main" id="{2C317230-B79C-41C1-B15B-211887B33AAF}"/>
              </a:ext>
            </a:extLst>
          </xdr:cNvPr>
          <xdr:cNvSpPr txBox="1"/>
        </xdr:nvSpPr>
        <xdr:spPr>
          <a:xfrm>
            <a:off x="5743427" y="34898331"/>
            <a:ext cx="278978" cy="20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c</a:t>
            </a:r>
          </a:p>
        </xdr:txBody>
      </xdr:sp>
      <xdr:cxnSp macro="">
        <xdr:nvCxnSpPr>
          <xdr:cNvPr id="12" name="Straight Connector 11">
            <a:extLst>
              <a:ext uri="{FF2B5EF4-FFF2-40B4-BE49-F238E27FC236}">
                <a16:creationId xmlns:a16="http://schemas.microsoft.com/office/drawing/2014/main" id="{D6C38E0F-0634-410E-A4F9-7EAA914C8232}"/>
              </a:ext>
            </a:extLst>
          </xdr:cNvPr>
          <xdr:cNvCxnSpPr/>
        </xdr:nvCxnSpPr>
        <xdr:spPr>
          <a:xfrm>
            <a:off x="5537313" y="34761827"/>
            <a:ext cx="265503" cy="191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32BA042E-E128-4C26-A587-6ABFFE0DAE57}"/>
              </a:ext>
            </a:extLst>
          </xdr:cNvPr>
          <xdr:cNvCxnSpPr/>
        </xdr:nvCxnSpPr>
        <xdr:spPr>
          <a:xfrm>
            <a:off x="5905500" y="34280475"/>
            <a:ext cx="2857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EB5B4CBE-0ABD-48EF-AB95-3DA0ADDBB4C3}"/>
              </a:ext>
            </a:extLst>
          </xdr:cNvPr>
          <xdr:cNvCxnSpPr/>
        </xdr:nvCxnSpPr>
        <xdr:spPr>
          <a:xfrm>
            <a:off x="6067425" y="34131708"/>
            <a:ext cx="0" cy="14876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DE3E588B-EA52-4607-99D6-8E875319794A}"/>
              </a:ext>
            </a:extLst>
          </xdr:cNvPr>
          <xdr:cNvCxnSpPr/>
        </xdr:nvCxnSpPr>
        <xdr:spPr>
          <a:xfrm flipV="1">
            <a:off x="6067425" y="34528126"/>
            <a:ext cx="0" cy="1781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TextBox 15">
            <a:extLst>
              <a:ext uri="{FF2B5EF4-FFF2-40B4-BE49-F238E27FC236}">
                <a16:creationId xmlns:a16="http://schemas.microsoft.com/office/drawing/2014/main" id="{56D5D2AE-2691-4634-8031-CD663DC912EE}"/>
              </a:ext>
            </a:extLst>
          </xdr:cNvPr>
          <xdr:cNvSpPr txBox="1"/>
        </xdr:nvSpPr>
        <xdr:spPr>
          <a:xfrm>
            <a:off x="5990323" y="34302127"/>
            <a:ext cx="158352" cy="20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H</a:t>
            </a:r>
          </a:p>
        </xdr:txBody>
      </xdr:sp>
      <xdr:cxnSp macro="">
        <xdr:nvCxnSpPr>
          <xdr:cNvPr id="17" name="Straight Connector 16">
            <a:extLst>
              <a:ext uri="{FF2B5EF4-FFF2-40B4-BE49-F238E27FC236}">
                <a16:creationId xmlns:a16="http://schemas.microsoft.com/office/drawing/2014/main" id="{2B7EE3E4-08E0-4D63-B24C-FAAD4528E02F}"/>
              </a:ext>
            </a:extLst>
          </xdr:cNvPr>
          <xdr:cNvCxnSpPr/>
        </xdr:nvCxnSpPr>
        <xdr:spPr>
          <a:xfrm>
            <a:off x="5534025" y="34290000"/>
            <a:ext cx="257175" cy="657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Freeform 212">
            <a:extLst>
              <a:ext uri="{FF2B5EF4-FFF2-40B4-BE49-F238E27FC236}">
                <a16:creationId xmlns:a16="http://schemas.microsoft.com/office/drawing/2014/main" id="{31DD0D8E-A5D4-4913-9C31-9E1FB97C6479}"/>
              </a:ext>
            </a:extLst>
          </xdr:cNvPr>
          <xdr:cNvSpPr/>
        </xdr:nvSpPr>
        <xdr:spPr>
          <a:xfrm>
            <a:off x="5103594" y="34290000"/>
            <a:ext cx="870713" cy="485775"/>
          </a:xfrm>
          <a:custGeom>
            <a:avLst/>
            <a:gdLst>
              <a:gd name="connsiteX0" fmla="*/ 84844 w 914400"/>
              <a:gd name="connsiteY0" fmla="*/ 722498 h 914400"/>
              <a:gd name="connsiteX1" fmla="*/ 152313 w 914400"/>
              <a:gd name="connsiteY1" fmla="*/ 116501 h 914400"/>
              <a:gd name="connsiteX2" fmla="*/ 762054 w 914400"/>
              <a:gd name="connsiteY2" fmla="*/ 116472 h 914400"/>
              <a:gd name="connsiteX3" fmla="*/ 829581 w 914400"/>
              <a:gd name="connsiteY3" fmla="*/ 722462 h 914400"/>
              <a:gd name="connsiteX4" fmla="*/ 84844 w 914400"/>
              <a:gd name="connsiteY4" fmla="*/ 722498 h 914400"/>
              <a:gd name="connsiteX0" fmla="*/ 135155 w 1015029"/>
              <a:gd name="connsiteY0" fmla="*/ 761333 h 761333"/>
              <a:gd name="connsiteX1" fmla="*/ 202624 w 1015029"/>
              <a:gd name="connsiteY1" fmla="*/ 155336 h 761333"/>
              <a:gd name="connsiteX2" fmla="*/ 812365 w 1015029"/>
              <a:gd name="connsiteY2" fmla="*/ 155307 h 761333"/>
              <a:gd name="connsiteX3" fmla="*/ 879892 w 1015029"/>
              <a:gd name="connsiteY3" fmla="*/ 761297 h 761333"/>
              <a:gd name="connsiteX4" fmla="*/ 135155 w 1015029"/>
              <a:gd name="connsiteY4" fmla="*/ 761333 h 761333"/>
              <a:gd name="connsiteX0" fmla="*/ 135155 w 1015029"/>
              <a:gd name="connsiteY0" fmla="*/ 606026 h 606026"/>
              <a:gd name="connsiteX1" fmla="*/ 202624 w 1015029"/>
              <a:gd name="connsiteY1" fmla="*/ 29 h 606026"/>
              <a:gd name="connsiteX2" fmla="*/ 812365 w 1015029"/>
              <a:gd name="connsiteY2" fmla="*/ 0 h 606026"/>
              <a:gd name="connsiteX3" fmla="*/ 879892 w 1015029"/>
              <a:gd name="connsiteY3" fmla="*/ 605990 h 606026"/>
              <a:gd name="connsiteX4" fmla="*/ 135155 w 1015029"/>
              <a:gd name="connsiteY4" fmla="*/ 606026 h 606026"/>
              <a:gd name="connsiteX0" fmla="*/ 135155 w 1015029"/>
              <a:gd name="connsiteY0" fmla="*/ 608926 h 608926"/>
              <a:gd name="connsiteX1" fmla="*/ 202624 w 1015029"/>
              <a:gd name="connsiteY1" fmla="*/ 2929 h 608926"/>
              <a:gd name="connsiteX2" fmla="*/ 812365 w 1015029"/>
              <a:gd name="connsiteY2" fmla="*/ 2900 h 608926"/>
              <a:gd name="connsiteX3" fmla="*/ 879892 w 1015029"/>
              <a:gd name="connsiteY3" fmla="*/ 608890 h 608926"/>
              <a:gd name="connsiteX4" fmla="*/ 135155 w 1015029"/>
              <a:gd name="connsiteY4" fmla="*/ 608926 h 608926"/>
              <a:gd name="connsiteX0" fmla="*/ 135155 w 1015029"/>
              <a:gd name="connsiteY0" fmla="*/ 618454 h 618454"/>
              <a:gd name="connsiteX1" fmla="*/ 202624 w 1015029"/>
              <a:gd name="connsiteY1" fmla="*/ 12457 h 618454"/>
              <a:gd name="connsiteX2" fmla="*/ 812365 w 1015029"/>
              <a:gd name="connsiteY2" fmla="*/ 12428 h 618454"/>
              <a:gd name="connsiteX3" fmla="*/ 879892 w 1015029"/>
              <a:gd name="connsiteY3" fmla="*/ 618418 h 618454"/>
              <a:gd name="connsiteX4" fmla="*/ 135155 w 1015029"/>
              <a:gd name="connsiteY4" fmla="*/ 618454 h 618454"/>
              <a:gd name="connsiteX0" fmla="*/ 135155 w 1024048"/>
              <a:gd name="connsiteY0" fmla="*/ 605997 h 605997"/>
              <a:gd name="connsiteX1" fmla="*/ 202624 w 1024048"/>
              <a:gd name="connsiteY1" fmla="*/ 0 h 605997"/>
              <a:gd name="connsiteX2" fmla="*/ 850465 w 1024048"/>
              <a:gd name="connsiteY2" fmla="*/ 9495 h 605997"/>
              <a:gd name="connsiteX3" fmla="*/ 879892 w 1024048"/>
              <a:gd name="connsiteY3" fmla="*/ 605961 h 605997"/>
              <a:gd name="connsiteX4" fmla="*/ 135155 w 1024048"/>
              <a:gd name="connsiteY4" fmla="*/ 605997 h 605997"/>
              <a:gd name="connsiteX0" fmla="*/ 144199 w 1033092"/>
              <a:gd name="connsiteY0" fmla="*/ 605997 h 605997"/>
              <a:gd name="connsiteX1" fmla="*/ 173568 w 1033092"/>
              <a:gd name="connsiteY1" fmla="*/ 0 h 605997"/>
              <a:gd name="connsiteX2" fmla="*/ 859509 w 1033092"/>
              <a:gd name="connsiteY2" fmla="*/ 9495 h 605997"/>
              <a:gd name="connsiteX3" fmla="*/ 888936 w 1033092"/>
              <a:gd name="connsiteY3" fmla="*/ 605961 h 605997"/>
              <a:gd name="connsiteX4" fmla="*/ 144199 w 1033092"/>
              <a:gd name="connsiteY4" fmla="*/ 605997 h 605997"/>
              <a:gd name="connsiteX0" fmla="*/ 372712 w 1261605"/>
              <a:gd name="connsiteY0" fmla="*/ 596502 h 596502"/>
              <a:gd name="connsiteX1" fmla="*/ 173568 w 1261605"/>
              <a:gd name="connsiteY1" fmla="*/ 45454 h 596502"/>
              <a:gd name="connsiteX2" fmla="*/ 1088022 w 1261605"/>
              <a:gd name="connsiteY2" fmla="*/ 0 h 596502"/>
              <a:gd name="connsiteX3" fmla="*/ 1117449 w 1261605"/>
              <a:gd name="connsiteY3" fmla="*/ 596466 h 596502"/>
              <a:gd name="connsiteX4" fmla="*/ 372712 w 1261605"/>
              <a:gd name="connsiteY4" fmla="*/ 596502 h 596502"/>
              <a:gd name="connsiteX0" fmla="*/ 173569 w 1261605"/>
              <a:gd name="connsiteY0" fmla="*/ 531228 h 596466"/>
              <a:gd name="connsiteX1" fmla="*/ 173568 w 1261605"/>
              <a:gd name="connsiteY1" fmla="*/ 45454 h 596466"/>
              <a:gd name="connsiteX2" fmla="*/ 1088022 w 1261605"/>
              <a:gd name="connsiteY2" fmla="*/ 0 h 596466"/>
              <a:gd name="connsiteX3" fmla="*/ 1117449 w 1261605"/>
              <a:gd name="connsiteY3" fmla="*/ 596466 h 596466"/>
              <a:gd name="connsiteX4" fmla="*/ 173569 w 1261605"/>
              <a:gd name="connsiteY4" fmla="*/ 531228 h 596466"/>
              <a:gd name="connsiteX0" fmla="*/ 173569 w 1252586"/>
              <a:gd name="connsiteY0" fmla="*/ 485775 h 551013"/>
              <a:gd name="connsiteX1" fmla="*/ 173568 w 1252586"/>
              <a:gd name="connsiteY1" fmla="*/ 1 h 551013"/>
              <a:gd name="connsiteX2" fmla="*/ 773644 w 1252586"/>
              <a:gd name="connsiteY2" fmla="*/ 0 h 551013"/>
              <a:gd name="connsiteX3" fmla="*/ 1117449 w 1252586"/>
              <a:gd name="connsiteY3" fmla="*/ 551013 h 551013"/>
              <a:gd name="connsiteX4" fmla="*/ 173569 w 1252586"/>
              <a:gd name="connsiteY4" fmla="*/ 485775 h 551013"/>
              <a:gd name="connsiteX0" fmla="*/ 173569 w 947227"/>
              <a:gd name="connsiteY0" fmla="*/ 485775 h 485775"/>
              <a:gd name="connsiteX1" fmla="*/ 173568 w 947227"/>
              <a:gd name="connsiteY1" fmla="*/ 1 h 485775"/>
              <a:gd name="connsiteX2" fmla="*/ 773644 w 947227"/>
              <a:gd name="connsiteY2" fmla="*/ 0 h 485775"/>
              <a:gd name="connsiteX3" fmla="*/ 773644 w 947227"/>
              <a:gd name="connsiteY3" fmla="*/ 485775 h 485775"/>
              <a:gd name="connsiteX4" fmla="*/ 173569 w 947227"/>
              <a:gd name="connsiteY4" fmla="*/ 485775 h 485775"/>
              <a:gd name="connsiteX0" fmla="*/ 173569 w 909127"/>
              <a:gd name="connsiteY0" fmla="*/ 485775 h 485775"/>
              <a:gd name="connsiteX1" fmla="*/ 173568 w 909127"/>
              <a:gd name="connsiteY1" fmla="*/ 1 h 485775"/>
              <a:gd name="connsiteX2" fmla="*/ 773644 w 909127"/>
              <a:gd name="connsiteY2" fmla="*/ 0 h 485775"/>
              <a:gd name="connsiteX3" fmla="*/ 773644 w 909127"/>
              <a:gd name="connsiteY3" fmla="*/ 485775 h 485775"/>
              <a:gd name="connsiteX4" fmla="*/ 173569 w 909127"/>
              <a:gd name="connsiteY4" fmla="*/ 485775 h 485775"/>
              <a:gd name="connsiteX0" fmla="*/ 135155 w 870713"/>
              <a:gd name="connsiteY0" fmla="*/ 485775 h 485775"/>
              <a:gd name="connsiteX1" fmla="*/ 135154 w 870713"/>
              <a:gd name="connsiteY1" fmla="*/ 1 h 485775"/>
              <a:gd name="connsiteX2" fmla="*/ 735230 w 870713"/>
              <a:gd name="connsiteY2" fmla="*/ 0 h 485775"/>
              <a:gd name="connsiteX3" fmla="*/ 735230 w 870713"/>
              <a:gd name="connsiteY3" fmla="*/ 485775 h 485775"/>
              <a:gd name="connsiteX4" fmla="*/ 135155 w 870713"/>
              <a:gd name="connsiteY4" fmla="*/ 485775 h 4857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0713" h="485775">
                <a:moveTo>
                  <a:pt x="135155" y="485775"/>
                </a:moveTo>
                <a:cubicBezTo>
                  <a:pt x="0" y="296080"/>
                  <a:pt x="9211" y="164850"/>
                  <a:pt x="135154" y="1"/>
                </a:cubicBezTo>
                <a:lnTo>
                  <a:pt x="735230" y="0"/>
                </a:lnTo>
                <a:cubicBezTo>
                  <a:pt x="870713" y="174359"/>
                  <a:pt x="870367" y="296067"/>
                  <a:pt x="735230" y="485775"/>
                </a:cubicBezTo>
                <a:lnTo>
                  <a:pt x="135155" y="485775"/>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06" t="s">
        <v>36</v>
      </c>
      <c r="C16" s="106"/>
      <c r="D16" s="106"/>
      <c r="E16" s="106"/>
      <c r="F16" s="106"/>
      <c r="G16" s="106"/>
      <c r="H16" s="106"/>
      <c r="I16" s="106"/>
      <c r="J16" s="106"/>
      <c r="M16" s="65"/>
      <c r="N16" s="65"/>
      <c r="O16" s="65"/>
      <c r="P16" s="65"/>
      <c r="Q16" s="65"/>
      <c r="R16" s="66"/>
      <c r="S16" s="66"/>
      <c r="T16" s="62"/>
      <c r="U16" s="62"/>
      <c r="V16" s="62"/>
      <c r="W16" s="62"/>
      <c r="X16" s="62"/>
      <c r="Y16" s="62"/>
    </row>
    <row r="17" spans="1:25" s="5" customFormat="1" ht="12.75" x14ac:dyDescent="0.2">
      <c r="B17" s="106"/>
      <c r="C17" s="106"/>
      <c r="D17" s="106"/>
      <c r="E17" s="106"/>
      <c r="F17" s="106"/>
      <c r="G17" s="106"/>
      <c r="H17" s="106"/>
      <c r="I17" s="106"/>
      <c r="J17" s="106"/>
      <c r="M17" s="65"/>
      <c r="N17" s="65"/>
      <c r="O17" s="65"/>
      <c r="P17" s="65"/>
      <c r="Q17" s="65"/>
      <c r="R17" s="66"/>
      <c r="S17" s="66"/>
      <c r="T17" s="62"/>
      <c r="U17" s="62"/>
      <c r="V17" s="62"/>
      <c r="W17" s="62"/>
      <c r="X17" s="62"/>
      <c r="Y17" s="62"/>
    </row>
    <row r="18" spans="1:25" s="5" customFormat="1" ht="12.75" x14ac:dyDescent="0.2">
      <c r="B18" s="106"/>
      <c r="C18" s="106"/>
      <c r="D18" s="106"/>
      <c r="E18" s="106"/>
      <c r="F18" s="106"/>
      <c r="G18" s="106"/>
      <c r="H18" s="106"/>
      <c r="I18" s="106"/>
      <c r="J18" s="106"/>
      <c r="M18" s="65"/>
      <c r="N18" s="65"/>
      <c r="O18" s="65"/>
      <c r="P18" s="65"/>
      <c r="Q18" s="65"/>
      <c r="R18" s="66"/>
      <c r="S18" s="66"/>
      <c r="T18" s="62"/>
      <c r="U18" s="62"/>
      <c r="V18" s="62"/>
      <c r="W18" s="62"/>
      <c r="X18" s="62"/>
      <c r="Y18" s="62"/>
    </row>
    <row r="19" spans="1:25" s="5" customFormat="1" ht="12.75" x14ac:dyDescent="0.2">
      <c r="B19" s="106"/>
      <c r="C19" s="106"/>
      <c r="D19" s="106"/>
      <c r="E19" s="106"/>
      <c r="F19" s="106"/>
      <c r="G19" s="106"/>
      <c r="H19" s="106"/>
      <c r="I19" s="106"/>
      <c r="J19" s="106"/>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06" t="s">
        <v>37</v>
      </c>
      <c r="C22" s="106"/>
      <c r="D22" s="106"/>
      <c r="E22" s="106"/>
      <c r="F22" s="106"/>
      <c r="G22" s="106"/>
      <c r="H22" s="106"/>
      <c r="I22" s="106"/>
      <c r="J22" s="106"/>
      <c r="K22" s="23"/>
      <c r="M22" s="65"/>
      <c r="N22" s="65"/>
      <c r="O22" s="65"/>
      <c r="P22" s="65"/>
      <c r="Q22" s="65"/>
      <c r="R22" s="66"/>
      <c r="S22" s="66"/>
      <c r="T22" s="62"/>
      <c r="U22" s="62"/>
      <c r="V22" s="62"/>
      <c r="W22" s="62"/>
      <c r="X22" s="62"/>
      <c r="Y22" s="62"/>
    </row>
    <row r="23" spans="1:25" s="5" customFormat="1" ht="12.75" x14ac:dyDescent="0.2">
      <c r="A23" s="23"/>
      <c r="B23" s="106"/>
      <c r="C23" s="106"/>
      <c r="D23" s="106"/>
      <c r="E23" s="106"/>
      <c r="F23" s="106"/>
      <c r="G23" s="106"/>
      <c r="H23" s="106"/>
      <c r="I23" s="106"/>
      <c r="J23" s="106"/>
      <c r="K23" s="23"/>
      <c r="M23" s="65"/>
      <c r="N23" s="65"/>
      <c r="O23" s="65"/>
      <c r="P23" s="65"/>
      <c r="Q23" s="65"/>
      <c r="R23" s="66"/>
      <c r="S23" s="69"/>
      <c r="T23" s="62"/>
      <c r="U23" s="62"/>
      <c r="V23" s="62"/>
      <c r="W23" s="62"/>
      <c r="X23" s="62"/>
      <c r="Y23" s="62"/>
    </row>
    <row r="24" spans="1:25" s="5" customFormat="1" ht="12.75" x14ac:dyDescent="0.2">
      <c r="A24" s="23"/>
      <c r="B24" s="106"/>
      <c r="C24" s="106"/>
      <c r="D24" s="106"/>
      <c r="E24" s="106"/>
      <c r="F24" s="106"/>
      <c r="G24" s="106"/>
      <c r="H24" s="106"/>
      <c r="I24" s="106"/>
      <c r="J24" s="106"/>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1"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06" t="s">
        <v>38</v>
      </c>
      <c r="C26" s="106"/>
      <c r="D26" s="106"/>
      <c r="E26" s="106"/>
      <c r="F26" s="106"/>
      <c r="G26" s="106"/>
      <c r="H26" s="106"/>
      <c r="I26" s="106"/>
      <c r="J26" s="106"/>
      <c r="K26" s="23"/>
      <c r="M26" s="65"/>
      <c r="N26" s="65"/>
      <c r="O26" s="65"/>
      <c r="P26" s="65"/>
      <c r="Q26" s="65"/>
      <c r="R26" s="66"/>
      <c r="S26" s="66"/>
      <c r="T26" s="62"/>
      <c r="U26" s="62"/>
      <c r="V26" s="62"/>
      <c r="W26" s="62"/>
      <c r="X26" s="62"/>
      <c r="Y26" s="62"/>
    </row>
    <row r="27" spans="1:25" s="5" customFormat="1" ht="12.75" x14ac:dyDescent="0.2">
      <c r="A27" s="23"/>
      <c r="B27" s="106"/>
      <c r="C27" s="106"/>
      <c r="D27" s="106"/>
      <c r="E27" s="106"/>
      <c r="F27" s="106"/>
      <c r="G27" s="106"/>
      <c r="H27" s="106"/>
      <c r="I27" s="106"/>
      <c r="J27" s="106"/>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06" t="s">
        <v>39</v>
      </c>
      <c r="C29" s="106"/>
      <c r="D29" s="106"/>
      <c r="E29" s="106"/>
      <c r="F29" s="106"/>
      <c r="G29" s="106"/>
      <c r="H29" s="106"/>
      <c r="I29" s="106"/>
      <c r="J29" s="106"/>
      <c r="K29" s="23"/>
      <c r="M29" s="65"/>
      <c r="N29" s="65"/>
      <c r="O29" s="65"/>
      <c r="P29" s="65"/>
      <c r="Q29" s="65"/>
      <c r="R29" s="66"/>
      <c r="S29" s="66"/>
      <c r="T29" s="62"/>
      <c r="U29" s="62"/>
      <c r="V29" s="62"/>
      <c r="W29" s="62"/>
      <c r="X29" s="62"/>
      <c r="Y29" s="62"/>
    </row>
    <row r="30" spans="1:25" s="5" customFormat="1" ht="12.75" x14ac:dyDescent="0.2">
      <c r="A30" s="23"/>
      <c r="B30" s="106"/>
      <c r="C30" s="106"/>
      <c r="D30" s="106"/>
      <c r="E30" s="106"/>
      <c r="F30" s="106"/>
      <c r="G30" s="106"/>
      <c r="H30" s="106"/>
      <c r="I30" s="106"/>
      <c r="J30" s="106"/>
      <c r="K30" s="23"/>
      <c r="M30" s="65"/>
      <c r="N30" s="65"/>
      <c r="O30" s="65"/>
      <c r="P30" s="65"/>
      <c r="Q30" s="65"/>
      <c r="R30" s="66"/>
      <c r="S30" s="66"/>
      <c r="T30" s="62"/>
      <c r="U30" s="62"/>
      <c r="V30" s="62"/>
      <c r="W30" s="62"/>
      <c r="X30" s="62"/>
      <c r="Y30" s="62"/>
    </row>
    <row r="31" spans="1:25" s="5" customFormat="1" ht="12.75" customHeight="1" x14ac:dyDescent="0.2">
      <c r="A31" s="23"/>
      <c r="B31" s="106"/>
      <c r="C31" s="106"/>
      <c r="D31" s="106"/>
      <c r="E31" s="106"/>
      <c r="F31" s="106"/>
      <c r="G31" s="106"/>
      <c r="H31" s="106"/>
      <c r="I31" s="106"/>
      <c r="J31" s="106"/>
      <c r="K31" s="23"/>
      <c r="M31" s="65"/>
      <c r="N31" s="65"/>
      <c r="O31" s="65"/>
      <c r="P31" s="65"/>
      <c r="Q31" s="65"/>
      <c r="R31" s="66"/>
      <c r="S31" s="66"/>
      <c r="T31" s="62"/>
      <c r="U31" s="62"/>
      <c r="V31" s="62"/>
      <c r="W31" s="62"/>
      <c r="X31" s="62"/>
      <c r="Y31" s="62"/>
    </row>
    <row r="32" spans="1:25" s="5" customFormat="1" ht="12.75" x14ac:dyDescent="0.2">
      <c r="A32" s="23"/>
      <c r="B32" s="106"/>
      <c r="C32" s="106"/>
      <c r="D32" s="106"/>
      <c r="E32" s="106"/>
      <c r="F32" s="106"/>
      <c r="G32" s="106"/>
      <c r="H32" s="106"/>
      <c r="I32" s="106"/>
      <c r="J32" s="106"/>
      <c r="K32" s="23"/>
      <c r="M32" s="65"/>
      <c r="N32" s="65"/>
      <c r="O32" s="65"/>
      <c r="P32" s="65"/>
      <c r="Q32" s="65"/>
      <c r="R32" s="66"/>
      <c r="S32" s="66"/>
      <c r="T32" s="62"/>
      <c r="U32" s="62"/>
      <c r="V32" s="62"/>
      <c r="W32" s="62"/>
      <c r="X32" s="62"/>
      <c r="Y32" s="62"/>
    </row>
    <row r="33" spans="1:25" s="5" customFormat="1" ht="12.75" customHeight="1" x14ac:dyDescent="0.2">
      <c r="A33" s="23"/>
      <c r="B33" s="106"/>
      <c r="C33" s="106"/>
      <c r="D33" s="106"/>
      <c r="E33" s="106"/>
      <c r="F33" s="106"/>
      <c r="G33" s="106"/>
      <c r="H33" s="106"/>
      <c r="I33" s="106"/>
      <c r="J33" s="106"/>
      <c r="K33" s="23"/>
      <c r="M33" s="65"/>
      <c r="N33" s="65"/>
      <c r="O33" s="65"/>
      <c r="P33" s="65"/>
      <c r="Q33" s="65"/>
      <c r="R33" s="66"/>
      <c r="S33" s="66"/>
      <c r="T33" s="62"/>
      <c r="U33" s="62"/>
      <c r="V33" s="62"/>
      <c r="W33" s="62"/>
      <c r="X33" s="62"/>
      <c r="Y33" s="62"/>
    </row>
    <row r="34" spans="1:25" s="5" customFormat="1" ht="12.75" x14ac:dyDescent="0.2">
      <c r="A34" s="23"/>
      <c r="B34" s="71"/>
      <c r="C34" s="71"/>
      <c r="D34" s="108" t="s">
        <v>31</v>
      </c>
      <c r="E34" s="108"/>
      <c r="F34" s="108"/>
      <c r="G34" s="108"/>
      <c r="H34" s="108"/>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06" t="s">
        <v>40</v>
      </c>
      <c r="C38" s="106"/>
      <c r="D38" s="106"/>
      <c r="E38" s="106"/>
      <c r="F38" s="106"/>
      <c r="G38" s="106"/>
      <c r="H38" s="106"/>
      <c r="I38" s="106"/>
      <c r="J38" s="106"/>
      <c r="K38" s="23"/>
      <c r="M38" s="65"/>
      <c r="N38" s="65"/>
      <c r="O38" s="65"/>
      <c r="P38" s="65"/>
      <c r="Q38" s="65"/>
      <c r="R38" s="66"/>
      <c r="S38" s="66"/>
      <c r="T38" s="62"/>
      <c r="U38" s="62"/>
      <c r="V38" s="62"/>
      <c r="W38" s="62"/>
      <c r="X38" s="62"/>
      <c r="Y38" s="62"/>
    </row>
    <row r="39" spans="1:25" s="5" customFormat="1" ht="12.75" x14ac:dyDescent="0.2">
      <c r="A39" s="23"/>
      <c r="B39" s="106"/>
      <c r="C39" s="106"/>
      <c r="D39" s="106"/>
      <c r="E39" s="106"/>
      <c r="F39" s="106"/>
      <c r="G39" s="106"/>
      <c r="H39" s="106"/>
      <c r="I39" s="106"/>
      <c r="J39" s="106"/>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06" t="s">
        <v>41</v>
      </c>
      <c r="C41" s="106"/>
      <c r="D41" s="106"/>
      <c r="E41" s="106"/>
      <c r="F41" s="106"/>
      <c r="G41" s="106"/>
      <c r="H41" s="106"/>
      <c r="I41" s="106"/>
      <c r="J41" s="106"/>
      <c r="K41" s="23"/>
      <c r="M41" s="65"/>
      <c r="N41" s="65"/>
      <c r="O41" s="65"/>
      <c r="P41" s="65"/>
      <c r="Q41" s="65"/>
      <c r="R41" s="66"/>
      <c r="S41" s="66"/>
      <c r="T41" s="62"/>
      <c r="U41" s="62"/>
      <c r="V41" s="62"/>
      <c r="W41" s="62"/>
      <c r="X41" s="62"/>
      <c r="Y41" s="62"/>
    </row>
    <row r="42" spans="1:25" s="5" customFormat="1" ht="12.75" x14ac:dyDescent="0.2">
      <c r="A42" s="23"/>
      <c r="B42" s="106"/>
      <c r="C42" s="106"/>
      <c r="D42" s="106"/>
      <c r="E42" s="106"/>
      <c r="F42" s="106"/>
      <c r="G42" s="106"/>
      <c r="H42" s="106"/>
      <c r="I42" s="106"/>
      <c r="J42" s="106"/>
      <c r="K42" s="23"/>
      <c r="M42" s="65"/>
      <c r="N42" s="65"/>
      <c r="O42" s="65"/>
      <c r="P42" s="65"/>
      <c r="Q42" s="65"/>
      <c r="R42" s="66"/>
      <c r="S42" s="66"/>
      <c r="T42" s="62"/>
      <c r="U42" s="62"/>
      <c r="V42" s="62"/>
      <c r="W42" s="62"/>
      <c r="X42" s="62"/>
      <c r="Y42" s="62"/>
    </row>
    <row r="43" spans="1:25" s="5" customFormat="1" ht="12.75" x14ac:dyDescent="0.2">
      <c r="A43" s="23"/>
      <c r="B43" s="106"/>
      <c r="C43" s="106"/>
      <c r="D43" s="106"/>
      <c r="E43" s="106"/>
      <c r="F43" s="106"/>
      <c r="G43" s="106"/>
      <c r="H43" s="106"/>
      <c r="I43" s="106"/>
      <c r="J43" s="106"/>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06" t="s">
        <v>35</v>
      </c>
      <c r="C45" s="106"/>
      <c r="D45" s="106"/>
      <c r="E45" s="106"/>
      <c r="F45" s="106"/>
      <c r="G45" s="106"/>
      <c r="H45" s="106"/>
      <c r="I45" s="106"/>
      <c r="J45" s="106"/>
      <c r="K45" s="23"/>
      <c r="M45" s="65"/>
      <c r="N45" s="65"/>
      <c r="O45" s="65"/>
      <c r="P45" s="65"/>
      <c r="Q45" s="65"/>
      <c r="R45" s="66"/>
      <c r="S45" s="66"/>
      <c r="T45" s="62"/>
      <c r="U45" s="62"/>
      <c r="V45" s="62"/>
      <c r="W45" s="62"/>
      <c r="X45" s="62"/>
      <c r="Y45" s="62"/>
    </row>
    <row r="46" spans="1:25" s="5" customFormat="1" ht="12.75" x14ac:dyDescent="0.2">
      <c r="A46" s="23"/>
      <c r="B46" s="106"/>
      <c r="C46" s="106"/>
      <c r="D46" s="106"/>
      <c r="E46" s="106"/>
      <c r="F46" s="106"/>
      <c r="G46" s="106"/>
      <c r="H46" s="106"/>
      <c r="I46" s="106"/>
      <c r="J46" s="106"/>
      <c r="K46" s="23"/>
      <c r="M46" s="65"/>
      <c r="N46" s="65"/>
      <c r="O46" s="65"/>
      <c r="P46" s="65"/>
      <c r="Q46" s="65"/>
      <c r="R46" s="66"/>
      <c r="S46" s="66"/>
      <c r="T46" s="62"/>
      <c r="U46" s="62"/>
      <c r="V46" s="62"/>
      <c r="W46" s="62"/>
      <c r="X46" s="62"/>
      <c r="Y46" s="62"/>
    </row>
    <row r="47" spans="1:25" s="5" customFormat="1" ht="12.75" x14ac:dyDescent="0.2">
      <c r="A47" s="23"/>
      <c r="B47" s="106"/>
      <c r="C47" s="106"/>
      <c r="D47" s="106"/>
      <c r="E47" s="106"/>
      <c r="F47" s="106"/>
      <c r="G47" s="106"/>
      <c r="H47" s="106"/>
      <c r="I47" s="106"/>
      <c r="J47" s="106"/>
      <c r="K47" s="23"/>
      <c r="M47" s="65"/>
      <c r="N47" s="65"/>
      <c r="O47" s="65"/>
      <c r="P47" s="65"/>
      <c r="Q47" s="65"/>
      <c r="R47" s="66"/>
      <c r="S47" s="66"/>
      <c r="T47" s="62"/>
      <c r="U47" s="62"/>
      <c r="V47" s="62"/>
      <c r="W47" s="62"/>
      <c r="X47" s="62"/>
      <c r="Y47" s="62"/>
    </row>
    <row r="48" spans="1:25" s="5" customFormat="1" ht="12.75" customHeight="1" x14ac:dyDescent="0.2">
      <c r="A48" s="23"/>
      <c r="B48" s="106"/>
      <c r="C48" s="106"/>
      <c r="D48" s="106"/>
      <c r="E48" s="106"/>
      <c r="F48" s="106"/>
      <c r="G48" s="106"/>
      <c r="H48" s="106"/>
      <c r="I48" s="106"/>
      <c r="J48" s="106"/>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1"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07" t="s">
        <v>44</v>
      </c>
      <c r="C54" s="107"/>
      <c r="D54" s="107"/>
      <c r="E54" s="107"/>
      <c r="F54" s="107"/>
      <c r="G54" s="107"/>
      <c r="H54" s="107"/>
      <c r="I54" s="107"/>
      <c r="J54" s="107"/>
      <c r="K54" s="23"/>
      <c r="M54" s="65"/>
      <c r="N54" s="65"/>
      <c r="O54" s="65"/>
      <c r="P54" s="65"/>
      <c r="Q54" s="65"/>
      <c r="R54" s="66"/>
      <c r="S54" s="66"/>
      <c r="T54" s="62"/>
      <c r="U54" s="62"/>
      <c r="V54" s="62"/>
      <c r="W54" s="62"/>
      <c r="X54" s="62"/>
      <c r="Y54" s="62"/>
    </row>
    <row r="55" spans="1:25" s="5" customFormat="1" ht="12.75" x14ac:dyDescent="0.2">
      <c r="A55" s="23"/>
      <c r="B55" s="107"/>
      <c r="C55" s="107"/>
      <c r="D55" s="107"/>
      <c r="E55" s="107"/>
      <c r="F55" s="107"/>
      <c r="G55" s="107"/>
      <c r="H55" s="107"/>
      <c r="I55" s="107"/>
      <c r="J55" s="107"/>
      <c r="K55" s="23"/>
      <c r="M55" s="65"/>
      <c r="N55" s="65"/>
      <c r="O55" s="65"/>
      <c r="P55" s="65"/>
      <c r="Q55" s="65"/>
      <c r="R55" s="66"/>
      <c r="S55" s="66"/>
      <c r="T55" s="62"/>
      <c r="U55" s="62"/>
      <c r="V55" s="62"/>
      <c r="W55" s="62"/>
      <c r="X55" s="62"/>
      <c r="Y55" s="62"/>
    </row>
    <row r="56" spans="1:25" s="5" customFormat="1" ht="12.75" x14ac:dyDescent="0.2">
      <c r="A56" s="23"/>
      <c r="B56" s="107"/>
      <c r="C56" s="107"/>
      <c r="D56" s="107"/>
      <c r="E56" s="107"/>
      <c r="F56" s="107"/>
      <c r="G56" s="107"/>
      <c r="H56" s="107"/>
      <c r="I56" s="107"/>
      <c r="J56" s="107"/>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2"/>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1"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topLeftCell="A7" zoomScale="85" zoomScaleNormal="100" zoomScaleSheetLayoutView="85" workbookViewId="0">
      <selection activeCell="I30" sqref="I30"/>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49</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AA-SM-002-021</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CIRCULAR SECTION WITH OPPOSITE SIDES FLATTENED</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09" t="s">
        <v>52</v>
      </c>
      <c r="C13" s="109"/>
      <c r="D13" s="109"/>
      <c r="E13" s="28"/>
      <c r="F13" s="28"/>
      <c r="G13" s="28"/>
      <c r="H13" s="28"/>
      <c r="I13" s="28"/>
      <c r="J13" s="28"/>
      <c r="L13" s="29"/>
      <c r="M13" s="27"/>
      <c r="N13" s="27"/>
      <c r="O13" s="27"/>
      <c r="P13" s="27"/>
      <c r="Q13" s="27"/>
      <c r="R13" s="27"/>
      <c r="S13" s="27"/>
      <c r="T13" s="27"/>
    </row>
    <row r="14" spans="1:35" s="26" customFormat="1" ht="12.75" x14ac:dyDescent="0.2">
      <c r="A14" s="110"/>
      <c r="B14" s="111" t="s">
        <v>53</v>
      </c>
      <c r="C14" s="111"/>
      <c r="D14" s="111"/>
      <c r="E14" s="111"/>
      <c r="F14" s="111"/>
      <c r="G14" s="111"/>
      <c r="H14" s="111"/>
      <c r="I14" s="111"/>
      <c r="J14" s="111"/>
      <c r="K14" s="75"/>
      <c r="M14" s="27"/>
      <c r="N14" s="27"/>
      <c r="O14" s="27"/>
      <c r="P14" s="27"/>
      <c r="Q14" s="27"/>
      <c r="R14" s="27"/>
      <c r="S14" s="27"/>
      <c r="T14" s="27"/>
    </row>
    <row r="15" spans="1:35" s="26" customFormat="1" ht="12.75" x14ac:dyDescent="0.2">
      <c r="A15" s="110"/>
      <c r="B15" s="111"/>
      <c r="C15" s="111"/>
      <c r="D15" s="111"/>
      <c r="E15" s="111"/>
      <c r="F15" s="111"/>
      <c r="G15" s="111"/>
      <c r="H15" s="111"/>
      <c r="I15" s="111"/>
      <c r="J15" s="111"/>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112"/>
      <c r="B16" s="112"/>
      <c r="C16" s="58"/>
      <c r="D16" s="58"/>
      <c r="E16" s="58"/>
      <c r="F16" s="58"/>
      <c r="G16" s="58"/>
      <c r="H16" s="58"/>
      <c r="I16" s="58"/>
      <c r="J16" s="58"/>
      <c r="K16" s="11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12"/>
      <c r="B17" s="112"/>
      <c r="E17" s="113" t="s">
        <v>54</v>
      </c>
      <c r="F17" s="114">
        <v>10000</v>
      </c>
      <c r="G17" s="115" t="s">
        <v>66</v>
      </c>
      <c r="I17" s="113"/>
      <c r="J17" s="113"/>
      <c r="K17" s="112"/>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12"/>
      <c r="B18" s="112"/>
      <c r="E18" s="113" t="s">
        <v>56</v>
      </c>
      <c r="F18" s="118">
        <v>1.7</v>
      </c>
      <c r="G18" s="115" t="s">
        <v>69</v>
      </c>
      <c r="I18" s="112"/>
      <c r="J18" s="112"/>
      <c r="K18" s="11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12"/>
      <c r="B19" s="112"/>
      <c r="E19" s="113" t="s">
        <v>59</v>
      </c>
      <c r="F19" s="118">
        <v>0.5</v>
      </c>
      <c r="G19" s="115" t="s">
        <v>70</v>
      </c>
      <c r="H19" s="112"/>
      <c r="I19" s="112"/>
      <c r="J19" s="112"/>
      <c r="K19" s="112"/>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12"/>
      <c r="B20" s="112"/>
      <c r="E20" s="113" t="s">
        <v>55</v>
      </c>
      <c r="F20" s="116">
        <v>6</v>
      </c>
      <c r="G20" s="117" t="s">
        <v>67</v>
      </c>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8"/>
      <c r="B21" s="58"/>
      <c r="E21" s="113" t="s">
        <v>57</v>
      </c>
      <c r="F21" s="119">
        <v>3900000</v>
      </c>
      <c r="G21" s="120" t="s">
        <v>68</v>
      </c>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8"/>
      <c r="B22" s="112"/>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8"/>
      <c r="B23" s="123"/>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8"/>
      <c r="B24" s="11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58"/>
      <c r="B25" s="58"/>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58"/>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customHeight="1" x14ac:dyDescent="0.2">
      <c r="A27" s="58"/>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58"/>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12"/>
      <c r="B29" s="113" t="s">
        <v>60</v>
      </c>
      <c r="C29" s="127" t="str">
        <f ca="1">[1]!xlv(C31)</f>
        <v>(r - H) / r</v>
      </c>
      <c r="D29" s="127"/>
      <c r="E29" s="127"/>
      <c r="F29" s="127"/>
      <c r="G29" s="127"/>
      <c r="H29" s="127"/>
      <c r="I29" s="113"/>
      <c r="J29" s="128"/>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12"/>
      <c r="B30" s="113" t="s">
        <v>60</v>
      </c>
      <c r="C30" s="127" t="str">
        <f>[1]!xln(C31)</f>
        <v>(1.7 - 0.5) / 1.7</v>
      </c>
      <c r="D30" s="127"/>
      <c r="E30" s="127"/>
      <c r="F30" s="127"/>
      <c r="G30" s="127"/>
      <c r="H30" s="127"/>
      <c r="I30" s="121"/>
      <c r="J30" s="128"/>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12"/>
      <c r="B31" s="113" t="s">
        <v>60</v>
      </c>
      <c r="C31" s="122">
        <f>(F18-F19)/F18</f>
        <v>0.70588235294117652</v>
      </c>
      <c r="D31" s="115"/>
      <c r="E31" s="128"/>
      <c r="F31" s="113"/>
      <c r="G31" s="113"/>
      <c r="H31" s="113"/>
      <c r="I31" s="121"/>
      <c r="J31" s="128"/>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12"/>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12"/>
      <c r="B33" s="113" t="s">
        <v>61</v>
      </c>
      <c r="C33" s="127" t="str">
        <f ca="1">[1]!xlv(C35)</f>
        <v>1.57 - 0.811 × z - 7.16 × z² + 10.5 × z³ - 4.15 × z⁴</v>
      </c>
      <c r="D33" s="127"/>
      <c r="E33" s="127"/>
      <c r="F33" s="127"/>
      <c r="G33" s="127"/>
      <c r="H33" s="121"/>
      <c r="I33" s="113"/>
      <c r="J33" s="12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113" t="s">
        <v>61</v>
      </c>
      <c r="C34" s="127" t="str">
        <f>[1]!xln(C35)</f>
        <v>1.57 - 0.811 × 0.706 - 7.16 × 0.706² + 10.5 × 0.706³ - 4.15 × 0.706⁴</v>
      </c>
      <c r="D34" s="127"/>
      <c r="E34" s="127"/>
      <c r="F34" s="127"/>
      <c r="G34" s="127"/>
      <c r="H34" s="121"/>
      <c r="I34" s="113"/>
      <c r="J34" s="128"/>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113" t="s">
        <v>61</v>
      </c>
      <c r="C35" s="124">
        <f>1.5708-0.8106*C31-7.162*C31^2+10.5416*C31^3-4.1544*C31^4</f>
        <v>0.10626865578716682</v>
      </c>
      <c r="D35" s="128"/>
      <c r="E35" s="128"/>
      <c r="F35" s="121"/>
      <c r="G35" s="121"/>
      <c r="H35" s="113"/>
      <c r="I35" s="128"/>
      <c r="J35" s="11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79"/>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B37" s="113" t="s">
        <v>62</v>
      </c>
      <c r="C37" s="127" t="str">
        <f ca="1">[1]!xlv(C39)</f>
        <v>1 / (0.637 + 2.53 × z - 11.2 × z² + 49.6 × z³ - 85.9 × z⁴ + 69.8 × z⁵)</v>
      </c>
      <c r="D37" s="127"/>
      <c r="E37" s="127"/>
      <c r="F37" s="127"/>
      <c r="G37" s="127"/>
      <c r="H37" s="113"/>
      <c r="I37" s="128"/>
      <c r="J37" s="115"/>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113" t="s">
        <v>62</v>
      </c>
      <c r="C38" s="129" t="str">
        <f>[1]!xln(C39)</f>
        <v>1 / (0.637 + 2.53 × 0.706 - 11.2 × 0.706² + 49.6 × 0.706³ - 85.9 × 0.706⁴ + 69.8 × 0.706⁵)</v>
      </c>
      <c r="D38" s="129"/>
      <c r="E38" s="129"/>
      <c r="F38" s="129"/>
      <c r="G38" s="129"/>
      <c r="H38" s="129"/>
      <c r="I38" s="129"/>
      <c r="J38" s="115"/>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113" t="s">
        <v>62</v>
      </c>
      <c r="C39" s="124">
        <f>1/(0.6366+2.5303*C31-11.157*C31^2+49.568*C31^3-85.886*C31^4+69.849*C31^5)</f>
        <v>0.19173530867000271</v>
      </c>
      <c r="D39" s="129"/>
      <c r="E39" s="129"/>
      <c r="F39" s="129"/>
      <c r="G39" s="129"/>
      <c r="H39" s="129"/>
      <c r="I39" s="129"/>
      <c r="J39" s="12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D40" s="128"/>
      <c r="E40" s="128"/>
      <c r="F40" s="127"/>
      <c r="G40" s="127"/>
      <c r="H40" s="127"/>
      <c r="I40" s="128"/>
      <c r="J40" s="12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B41" s="28" t="s">
        <v>72</v>
      </c>
      <c r="C41" s="127"/>
      <c r="D41" s="127"/>
      <c r="E41" s="127"/>
      <c r="F41" s="127"/>
      <c r="G41" s="127"/>
      <c r="H41" s="127"/>
      <c r="I41" s="115"/>
      <c r="J41" s="121"/>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113" t="s">
        <v>63</v>
      </c>
      <c r="C42" s="127" t="str">
        <f ca="1">[1]!xlv(C44)</f>
        <v>k₃ × r⁴</v>
      </c>
      <c r="D42" s="127"/>
      <c r="E42" s="127"/>
      <c r="I42" s="125"/>
      <c r="J42" s="113"/>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113" t="s">
        <v>63</v>
      </c>
      <c r="C43" s="127" t="str">
        <f>[1]!xln(C44)</f>
        <v>0.106 × 1.7⁴</v>
      </c>
      <c r="D43" s="127"/>
      <c r="E43" s="127"/>
      <c r="I43" s="115"/>
      <c r="J43" s="121"/>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113" t="s">
        <v>63</v>
      </c>
      <c r="C44" s="132">
        <f>C35*F18^4</f>
        <v>0.88756643999999585</v>
      </c>
      <c r="D44" s="115" t="s">
        <v>65</v>
      </c>
      <c r="E44" s="126"/>
      <c r="I44" s="128"/>
      <c r="J44" s="12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94"/>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28" t="s">
        <v>71</v>
      </c>
      <c r="C46" s="79"/>
      <c r="D46" s="77"/>
      <c r="E46" s="75"/>
      <c r="F46" s="82"/>
      <c r="G46" s="77"/>
      <c r="H46" s="94"/>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4.25" x14ac:dyDescent="0.2">
      <c r="A47" s="79"/>
      <c r="B47" s="113" t="s">
        <v>64</v>
      </c>
      <c r="C47" s="127" t="str">
        <f ca="1">[1]!xlv(C49)</f>
        <v>T / (k₄ × r³)</v>
      </c>
      <c r="D47" s="127"/>
      <c r="E47" s="75"/>
      <c r="F47" s="84"/>
      <c r="G47" s="77"/>
      <c r="H47" s="93"/>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4.25" x14ac:dyDescent="0.2">
      <c r="A48" s="80"/>
      <c r="B48" s="113" t="s">
        <v>64</v>
      </c>
      <c r="C48" s="127" t="str">
        <f>[1]!xln(C49)</f>
        <v>10000 / (0.192 × 1.7³)</v>
      </c>
      <c r="D48" s="127"/>
      <c r="E48" s="75"/>
      <c r="F48" s="80"/>
      <c r="G48" s="85"/>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4.25" x14ac:dyDescent="0.2">
      <c r="A49" s="75"/>
      <c r="B49" s="113" t="s">
        <v>64</v>
      </c>
      <c r="C49" s="133">
        <f>F17/(C39*F18^3)</f>
        <v>10615.761159175896</v>
      </c>
      <c r="D49" s="115" t="s">
        <v>58</v>
      </c>
      <c r="E49" s="83"/>
      <c r="F49" s="75"/>
      <c r="G49" s="88"/>
      <c r="H49" s="78"/>
      <c r="I49" s="89"/>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6"/>
      <c r="C50" s="87"/>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28" t="s">
        <v>73</v>
      </c>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113" t="s">
        <v>74</v>
      </c>
      <c r="C52" s="28" t="str">
        <f ca="1">[1]!xlv(C54)</f>
        <v>(T × L) / (J × G)</v>
      </c>
      <c r="E52" s="113"/>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113" t="s">
        <v>74</v>
      </c>
      <c r="C53" s="28" t="str">
        <f>[1]!xln(C54)</f>
        <v>(10000 × 6) / (0.888 × 3900000)</v>
      </c>
      <c r="E53" s="113"/>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113" t="s">
        <v>74</v>
      </c>
      <c r="C54" s="130">
        <f>(F17*F20)/(C44*F21)</f>
        <v>1.7333480279645833E-2</v>
      </c>
      <c r="D54" s="28" t="s">
        <v>75</v>
      </c>
      <c r="E54" s="131"/>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04"/>
      <c r="B61" s="95"/>
      <c r="C61" s="95"/>
      <c r="D61" s="95"/>
      <c r="E61" s="95"/>
      <c r="F61" s="95"/>
      <c r="G61" s="96"/>
      <c r="H61" s="96"/>
      <c r="I61" s="96"/>
      <c r="J61" s="96"/>
      <c r="K61" s="97"/>
      <c r="L61" s="30"/>
      <c r="M61" s="27"/>
      <c r="N61" s="27"/>
      <c r="O61" s="27"/>
      <c r="P61" s="27"/>
      <c r="Q61" s="27"/>
      <c r="R61" s="27"/>
      <c r="S61" s="27"/>
      <c r="T61" s="27"/>
      <c r="U61" s="30"/>
      <c r="V61" s="30"/>
      <c r="W61" s="30"/>
      <c r="X61" s="30"/>
    </row>
    <row r="62" spans="1:35" s="28" customFormat="1" ht="12.75" x14ac:dyDescent="0.2">
      <c r="A62" s="98"/>
      <c r="B62" s="98"/>
      <c r="C62" s="98"/>
      <c r="D62" s="99"/>
      <c r="E62" s="99"/>
      <c r="F62" s="100"/>
      <c r="G62" s="105"/>
      <c r="H62" s="101"/>
      <c r="I62" s="102"/>
      <c r="J62" s="102"/>
      <c r="K62" s="103"/>
      <c r="L62" s="30"/>
      <c r="M62" s="27"/>
      <c r="N62" s="27"/>
      <c r="O62" s="27"/>
      <c r="P62" s="27"/>
      <c r="Q62" s="27"/>
      <c r="R62" s="27"/>
      <c r="S62" s="27"/>
      <c r="T62" s="27"/>
      <c r="U62" s="30"/>
      <c r="V62" s="30"/>
      <c r="W62" s="30"/>
      <c r="X62" s="30"/>
    </row>
    <row r="63" spans="1:35" s="26" customFormat="1" ht="12.75" x14ac:dyDescent="0.2">
      <c r="F63" s="90"/>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2017-06-10T20:32:38Z</dcterms:modified>
  <cp:category>Engineering Spreadsheets</cp:category>
</cp:coreProperties>
</file>