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12" windowWidth="14016" windowHeight="11916" activeTab="1"/>
  </bookViews>
  <sheets>
    <sheet name="READ ME" sheetId="7" r:id="rId1"/>
    <sheet name="Cross Section" sheetId="4" r:id="rId2"/>
  </sheets>
  <externalReferences>
    <externalReference r:id="rId3"/>
  </externalReferences>
  <definedNames>
    <definedName name="_xlnm.Print_Area" localSheetId="1">'Cross Section'!$A$8:$K$62</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X42" i="4" l="1"/>
  <c r="X43" i="4"/>
  <c r="X44" i="4"/>
  <c r="X45" i="4"/>
  <c r="X46" i="4"/>
  <c r="X47" i="4"/>
  <c r="X48" i="4"/>
  <c r="X49" i="4"/>
  <c r="X41" i="4"/>
  <c r="W41" i="4"/>
  <c r="W42" i="4"/>
  <c r="W43" i="4"/>
  <c r="W44" i="4"/>
  <c r="W45" i="4"/>
  <c r="W46" i="4"/>
  <c r="W47" i="4"/>
  <c r="W48" i="4"/>
  <c r="W49" i="4"/>
  <c r="V42" i="4"/>
  <c r="V43" i="4"/>
  <c r="V44" i="4"/>
  <c r="Z44" i="4" s="1"/>
  <c r="V45" i="4"/>
  <c r="AB45" i="4" s="1"/>
  <c r="V46" i="4"/>
  <c r="AB46" i="4" s="1"/>
  <c r="V47" i="4"/>
  <c r="Z47" i="4" s="1"/>
  <c r="V48" i="4"/>
  <c r="Z48" i="4" s="1"/>
  <c r="V49" i="4"/>
  <c r="AA49" i="4" s="1"/>
  <c r="V41" i="4"/>
  <c r="Z41" i="4" s="1"/>
  <c r="AB47" i="4" l="1"/>
  <c r="AB44" i="4"/>
  <c r="AB48" i="4"/>
  <c r="AA47" i="4"/>
  <c r="AA45" i="4"/>
  <c r="Z46" i="4"/>
  <c r="Z49" i="4"/>
  <c r="AB49" i="4"/>
  <c r="AA48" i="4"/>
  <c r="AA44" i="4"/>
  <c r="Z45" i="4"/>
  <c r="Z42" i="4"/>
  <c r="Z43" i="4" s="1"/>
  <c r="AA46" i="4"/>
  <c r="AA41" i="4"/>
  <c r="C12" i="7"/>
  <c r="B12" i="4" l="1"/>
  <c r="F11" i="4"/>
  <c r="L10" i="4"/>
  <c r="F10" i="4"/>
  <c r="J9" i="4"/>
  <c r="F9" i="4"/>
  <c r="J8" i="4"/>
  <c r="F8" i="4"/>
  <c r="X7" i="4"/>
  <c r="X6" i="4"/>
  <c r="X5" i="4"/>
  <c r="X4" i="4"/>
  <c r="X3" i="4"/>
  <c r="X2" i="4"/>
  <c r="X1" i="4"/>
  <c r="G1" i="4" s="1"/>
  <c r="J10" i="4" l="1"/>
  <c r="AS32" i="4"/>
  <c r="AS31" i="4"/>
  <c r="AS29" i="4"/>
  <c r="AS30" i="4"/>
  <c r="AS28" i="4"/>
  <c r="AR30" i="4"/>
  <c r="AR31" i="4"/>
  <c r="AR29" i="4"/>
  <c r="AR28" i="4"/>
  <c r="AR32" i="4"/>
  <c r="AP32" i="4"/>
  <c r="AP31" i="4"/>
  <c r="AP30" i="4"/>
  <c r="AP29" i="4"/>
  <c r="AP28" i="4"/>
  <c r="AO30" i="4"/>
  <c r="AO31" i="4"/>
  <c r="AO29" i="4"/>
  <c r="AO28" i="4"/>
  <c r="AO32" i="4"/>
  <c r="AM30" i="4"/>
  <c r="AM29" i="4"/>
  <c r="AM28" i="4"/>
  <c r="AM31" i="4"/>
  <c r="AL31" i="4"/>
  <c r="AL30" i="4"/>
  <c r="AL29" i="4"/>
  <c r="AL28" i="4"/>
  <c r="AL32" i="4"/>
  <c r="AS24" i="4"/>
  <c r="AS23" i="4"/>
  <c r="AS22" i="4"/>
  <c r="AS25" i="4"/>
  <c r="AR25" i="4"/>
  <c r="AR24" i="4"/>
  <c r="AR23" i="4"/>
  <c r="AR22" i="4"/>
  <c r="AR26" i="4"/>
  <c r="AP26" i="4"/>
  <c r="AP25" i="4"/>
  <c r="AP24" i="4"/>
  <c r="AP23" i="4"/>
  <c r="AP22" i="4"/>
  <c r="AO25" i="4"/>
  <c r="AO24" i="4"/>
  <c r="AO22" i="4"/>
  <c r="AO26" i="4"/>
  <c r="AL22" i="4"/>
  <c r="AL26" i="4" s="1"/>
  <c r="AL23" i="4"/>
  <c r="AM26" i="4"/>
  <c r="AM25" i="4"/>
  <c r="AM23" i="4"/>
  <c r="AM24" i="4"/>
  <c r="AM22" i="4"/>
  <c r="AL24" i="4"/>
  <c r="AL25" i="4"/>
  <c r="AS17" i="4"/>
  <c r="AS18" i="4" s="1"/>
  <c r="AS16" i="4"/>
  <c r="AS20" i="4" s="1"/>
  <c r="AR18" i="4"/>
  <c r="AR19" i="4" s="1"/>
  <c r="AR16" i="4"/>
  <c r="AR20" i="4" s="1"/>
  <c r="AP17" i="4"/>
  <c r="AP18" i="4" s="1"/>
  <c r="AP16" i="4"/>
  <c r="AP20" i="4" s="1"/>
  <c r="AO18" i="4"/>
  <c r="AO19" i="4" s="1"/>
  <c r="AO16" i="4"/>
  <c r="AO17" i="4" s="1"/>
  <c r="AL16" i="4"/>
  <c r="AM17" i="4"/>
  <c r="AM18" i="4" s="1"/>
  <c r="AM16" i="4"/>
  <c r="AM19" i="4" s="1"/>
  <c r="AL18" i="4"/>
  <c r="AM32" i="4"/>
  <c r="AS26" i="4"/>
  <c r="AO23" i="4"/>
  <c r="Y25" i="4"/>
  <c r="AH25" i="4" s="1"/>
  <c r="AB21" i="4"/>
  <c r="AK21" i="4" s="1"/>
  <c r="V25" i="4"/>
  <c r="AE25" i="4" s="1"/>
  <c r="AB26" i="4"/>
  <c r="AK26" i="4" s="1"/>
  <c r="V18" i="4"/>
  <c r="AE18" i="4" s="1"/>
  <c r="Y18" i="4"/>
  <c r="AH18" i="4" s="1"/>
  <c r="AB18" i="4"/>
  <c r="AK18" i="4" s="1"/>
  <c r="AB20" i="4"/>
  <c r="AK20" i="4" s="1"/>
  <c r="V20" i="4"/>
  <c r="AE20" i="4" s="1"/>
  <c r="Y21" i="4"/>
  <c r="AH21" i="4" s="1"/>
  <c r="Y20" i="4"/>
  <c r="AH20" i="4" s="1"/>
  <c r="V19" i="4"/>
  <c r="AE19" i="4" s="1"/>
  <c r="AB25" i="4"/>
  <c r="AK25" i="4" s="1"/>
  <c r="V21" i="4"/>
  <c r="AE21" i="4" s="1"/>
  <c r="AB23" i="4"/>
  <c r="AK23" i="4" s="1"/>
  <c r="Y23" i="4"/>
  <c r="AH23" i="4" s="1"/>
  <c r="V23" i="4"/>
  <c r="Z23" i="4" s="1"/>
  <c r="X25" i="4"/>
  <c r="AB24" i="4"/>
  <c r="AK24" i="4" s="1"/>
  <c r="V26" i="4"/>
  <c r="AE26" i="4" s="1"/>
  <c r="Y26" i="4"/>
  <c r="AH26" i="4" s="1"/>
  <c r="V22" i="4"/>
  <c r="AE22" i="4" s="1"/>
  <c r="Y22" i="4"/>
  <c r="AH22" i="4" s="1"/>
  <c r="AB19" i="4"/>
  <c r="AK19" i="4" s="1"/>
  <c r="Y24" i="4"/>
  <c r="AH24" i="4" s="1"/>
  <c r="V24" i="4"/>
  <c r="AE24" i="4" s="1"/>
  <c r="Y19" i="4"/>
  <c r="AH19" i="4" s="1"/>
  <c r="AB22" i="4"/>
  <c r="AK22" i="4" s="1"/>
  <c r="AK28" i="4" l="1"/>
  <c r="X23" i="4"/>
  <c r="AE28" i="4"/>
  <c r="AH28" i="4"/>
  <c r="Y46" i="4"/>
  <c r="AE23" i="4"/>
  <c r="W23" i="4"/>
  <c r="AA23" i="4"/>
  <c r="Y45" i="4"/>
  <c r="W21" i="4"/>
  <c r="Y44" i="4"/>
  <c r="AA26" i="4"/>
  <c r="Y49" i="4"/>
  <c r="Y47" i="4"/>
  <c r="W25" i="4"/>
  <c r="Y48" i="4"/>
  <c r="AL17" i="4"/>
  <c r="AR17" i="4"/>
  <c r="W20" i="4"/>
  <c r="Y43" i="4"/>
  <c r="W19" i="4"/>
  <c r="Y42" i="4"/>
  <c r="Z18" i="4"/>
  <c r="Y41" i="4"/>
  <c r="AS19" i="4"/>
  <c r="AA25" i="4"/>
  <c r="W22" i="4"/>
  <c r="Z22" i="4"/>
  <c r="X21" i="4"/>
  <c r="AA22" i="4"/>
  <c r="X20" i="4"/>
  <c r="X26" i="4"/>
  <c r="Z25" i="4"/>
  <c r="W26" i="4"/>
  <c r="Z26" i="4"/>
  <c r="Z20" i="4"/>
  <c r="AA20" i="4"/>
  <c r="Z24" i="4"/>
  <c r="AA24" i="4"/>
  <c r="X22" i="4"/>
  <c r="AA21" i="4"/>
  <c r="X24" i="4"/>
  <c r="W24" i="4"/>
  <c r="Z21" i="4"/>
  <c r="AL20" i="4"/>
  <c r="AA18" i="4"/>
  <c r="W18" i="4"/>
  <c r="X18" i="4"/>
  <c r="AB28" i="4"/>
  <c r="AL19" i="4"/>
  <c r="AO20" i="4"/>
  <c r="AA19" i="4"/>
  <c r="AP19" i="4"/>
  <c r="X19" i="4"/>
  <c r="Z19" i="4"/>
  <c r="Y28" i="4"/>
  <c r="V28" i="4"/>
  <c r="AM20" i="4"/>
  <c r="AA42" i="4" l="1"/>
  <c r="AA43" i="4" s="1"/>
  <c r="C44" i="4"/>
  <c r="Y38" i="4"/>
  <c r="Y37" i="4"/>
  <c r="Z28" i="4"/>
  <c r="AO33" i="4"/>
  <c r="W28" i="4"/>
  <c r="AA28" i="4"/>
  <c r="AD33" i="4" s="1"/>
  <c r="X28" i="4"/>
  <c r="AB33" i="4" s="1"/>
  <c r="AL34" i="4"/>
  <c r="AO34" i="4"/>
  <c r="C48" i="4"/>
  <c r="AL33" i="4"/>
  <c r="C47" i="4"/>
  <c r="AC33" i="4" l="1"/>
  <c r="AB43" i="4"/>
  <c r="AC43" i="4" s="1"/>
  <c r="AB42" i="4"/>
  <c r="AC42" i="4" s="1"/>
  <c r="AD42" i="4" s="1"/>
  <c r="AB41" i="4"/>
  <c r="AC41" i="4" s="1"/>
  <c r="AB35" i="4"/>
  <c r="AM33" i="4" s="1"/>
  <c r="AA33" i="4"/>
  <c r="AC45" i="4"/>
  <c r="AC46" i="4"/>
  <c r="AC47" i="4"/>
  <c r="AC48" i="4"/>
  <c r="AC49" i="4"/>
  <c r="AC44" i="4"/>
  <c r="C46" i="4"/>
  <c r="C45" i="4" s="1"/>
  <c r="AP33" i="4"/>
  <c r="AP34" i="4" s="1"/>
  <c r="AI22" i="4" l="1"/>
  <c r="AJ22" i="4"/>
  <c r="AI21" i="4"/>
  <c r="AJ26" i="4"/>
  <c r="AI24" i="4"/>
  <c r="AJ24" i="4"/>
  <c r="AI18" i="4"/>
  <c r="AI26" i="4"/>
  <c r="AI23" i="4"/>
  <c r="AJ18" i="4"/>
  <c r="AJ28" i="4" s="1"/>
  <c r="AJ20" i="4"/>
  <c r="AI19" i="4"/>
  <c r="AI20" i="4"/>
  <c r="AJ25" i="4"/>
  <c r="AI25" i="4"/>
  <c r="AJ19" i="4"/>
  <c r="AJ21" i="4"/>
  <c r="AJ23" i="4"/>
  <c r="AG19" i="4"/>
  <c r="AF18" i="4"/>
  <c r="AF24" i="4"/>
  <c r="AF22" i="4"/>
  <c r="AG18" i="4"/>
  <c r="AF26" i="4"/>
  <c r="AG26" i="4"/>
  <c r="AF20" i="4"/>
  <c r="AG23" i="4"/>
  <c r="AG22" i="4"/>
  <c r="AG21" i="4"/>
  <c r="AF21" i="4"/>
  <c r="AF23" i="4"/>
  <c r="AG25" i="4"/>
  <c r="AG20" i="4"/>
  <c r="AF25" i="4"/>
  <c r="AG24" i="4"/>
  <c r="AF19" i="4"/>
  <c r="AM34" i="4"/>
  <c r="AE42" i="4"/>
  <c r="AC37" i="4"/>
  <c r="AD48" i="4" s="1"/>
  <c r="AG28" i="4" l="1"/>
  <c r="AF28" i="4"/>
  <c r="AI28" i="4"/>
  <c r="G45" i="4"/>
  <c r="G47" i="4" s="1"/>
  <c r="AD43" i="4"/>
  <c r="AE43" i="4" s="1"/>
  <c r="AD45" i="4"/>
  <c r="AE45" i="4" s="1"/>
  <c r="AD46" i="4"/>
  <c r="AE46" i="4" s="1"/>
  <c r="AE48" i="4"/>
  <c r="AD41" i="4"/>
  <c r="AE41" i="4" s="1"/>
  <c r="AD49" i="4"/>
  <c r="AE49" i="4" s="1"/>
  <c r="AD47" i="4"/>
  <c r="AE47" i="4" s="1"/>
  <c r="AD44" i="4"/>
  <c r="AE44" i="4" s="1"/>
  <c r="AE37" i="4" l="1"/>
  <c r="G49" i="4" s="1"/>
  <c r="C53" i="4" s="1"/>
  <c r="C52" i="4"/>
</calcChain>
</file>

<file path=xl/sharedStrings.xml><?xml version="1.0" encoding="utf-8"?>
<sst xmlns="http://schemas.openxmlformats.org/spreadsheetml/2006/main" count="168" uniqueCount="112">
  <si>
    <t>Author:</t>
  </si>
  <si>
    <t>Check:</t>
  </si>
  <si>
    <t>Report:</t>
  </si>
  <si>
    <t>Date:</t>
  </si>
  <si>
    <t>Revision:</t>
  </si>
  <si>
    <t>Section:</t>
  </si>
  <si>
    <t>Document Number:</t>
  </si>
  <si>
    <t>Revision Level :</t>
  </si>
  <si>
    <t>Page:</t>
  </si>
  <si>
    <t>A</t>
  </si>
  <si>
    <t>yA</t>
  </si>
  <si>
    <t>Iy</t>
  </si>
  <si>
    <t>zA</t>
  </si>
  <si>
    <t>Iz</t>
  </si>
  <si>
    <t>Element</t>
  </si>
  <si>
    <t>x</t>
  </si>
  <si>
    <t>y</t>
  </si>
  <si>
    <t>(in)</t>
  </si>
  <si>
    <t>Sum: A</t>
  </si>
  <si>
    <t>Sum: yA</t>
  </si>
  <si>
    <t>Sum:Iy</t>
  </si>
  <si>
    <t>Sum: zA</t>
  </si>
  <si>
    <t>Sum:Iz</t>
  </si>
  <si>
    <t>Total Height (y) =</t>
  </si>
  <si>
    <t>in</t>
  </si>
  <si>
    <t>Total Width (x) =</t>
  </si>
  <si>
    <t>Total Section Properties about origin:</t>
  </si>
  <si>
    <t>Total Iy</t>
  </si>
  <si>
    <t>z</t>
  </si>
  <si>
    <t>Total Iz</t>
  </si>
  <si>
    <t>(mm)</t>
  </si>
  <si>
    <t>Y =</t>
  </si>
  <si>
    <t>R. Abbott</t>
  </si>
  <si>
    <t xml:space="preserve"> </t>
  </si>
  <si>
    <t>=</t>
  </si>
  <si>
    <t>in²</t>
  </si>
  <si>
    <t>Area Moment of Intertia</t>
  </si>
  <si>
    <t>in⁴</t>
  </si>
  <si>
    <t>Y</t>
  </si>
  <si>
    <r>
      <t>y</t>
    </r>
    <r>
      <rPr>
        <vertAlign val="superscript"/>
        <sz val="10"/>
        <rFont val="Calibri"/>
        <family val="2"/>
        <scheme val="minor"/>
      </rPr>
      <t>2</t>
    </r>
    <r>
      <rPr>
        <sz val="10"/>
        <rFont val="Calibri"/>
        <family val="2"/>
        <scheme val="minor"/>
      </rPr>
      <t>A</t>
    </r>
  </si>
  <si>
    <r>
      <t>z</t>
    </r>
    <r>
      <rPr>
        <vertAlign val="superscript"/>
        <sz val="10"/>
        <rFont val="Calibri"/>
        <family val="2"/>
        <scheme val="minor"/>
      </rPr>
      <t>2</t>
    </r>
    <r>
      <rPr>
        <sz val="10"/>
        <rFont val="Calibri"/>
        <family val="2"/>
        <scheme val="minor"/>
      </rPr>
      <t>A</t>
    </r>
  </si>
  <si>
    <r>
      <t>Sum: y</t>
    </r>
    <r>
      <rPr>
        <vertAlign val="superscript"/>
        <sz val="10"/>
        <rFont val="Calibri"/>
        <family val="2"/>
        <scheme val="minor"/>
      </rPr>
      <t>2</t>
    </r>
    <r>
      <rPr>
        <sz val="10"/>
        <rFont val="Calibri"/>
        <family val="2"/>
        <scheme val="minor"/>
      </rPr>
      <t>A</t>
    </r>
  </si>
  <si>
    <r>
      <t>Sum: z</t>
    </r>
    <r>
      <rPr>
        <vertAlign val="superscript"/>
        <sz val="10"/>
        <rFont val="Calibri"/>
        <family val="2"/>
        <scheme val="minor"/>
      </rPr>
      <t>2</t>
    </r>
    <r>
      <rPr>
        <sz val="10"/>
        <rFont val="Calibri"/>
        <family val="2"/>
        <scheme val="minor"/>
      </rPr>
      <t>A</t>
    </r>
  </si>
  <si>
    <r>
      <t>(mm</t>
    </r>
    <r>
      <rPr>
        <vertAlign val="superscript"/>
        <sz val="10"/>
        <rFont val="Calibri"/>
        <family val="2"/>
        <scheme val="minor"/>
      </rPr>
      <t>4</t>
    </r>
    <r>
      <rPr>
        <sz val="10"/>
        <rFont val="Calibri"/>
        <family val="2"/>
        <scheme val="minor"/>
      </rPr>
      <t>)</t>
    </r>
  </si>
  <si>
    <t>A =</t>
  </si>
  <si>
    <r>
      <t>ẏ</t>
    </r>
    <r>
      <rPr>
        <vertAlign val="subscript"/>
        <sz val="10"/>
        <rFont val="Calibri"/>
        <family val="2"/>
        <scheme val="minor"/>
      </rPr>
      <t>upper</t>
    </r>
    <r>
      <rPr>
        <sz val="10"/>
        <rFont val="Calibri"/>
        <family val="2"/>
        <scheme val="minor"/>
      </rPr>
      <t xml:space="preserve"> =</t>
    </r>
  </si>
  <si>
    <r>
      <t>ẏ</t>
    </r>
    <r>
      <rPr>
        <vertAlign val="subscript"/>
        <sz val="10"/>
        <rFont val="Calibri"/>
        <family val="2"/>
        <scheme val="minor"/>
      </rPr>
      <t>lower</t>
    </r>
    <r>
      <rPr>
        <sz val="10"/>
        <rFont val="Calibri"/>
        <family val="2"/>
        <scheme val="minor"/>
      </rPr>
      <t xml:space="preserve"> =</t>
    </r>
  </si>
  <si>
    <r>
      <t>I</t>
    </r>
    <r>
      <rPr>
        <vertAlign val="subscript"/>
        <sz val="10"/>
        <rFont val="Calibri"/>
        <family val="2"/>
        <scheme val="minor"/>
      </rPr>
      <t>x</t>
    </r>
    <r>
      <rPr>
        <sz val="10"/>
        <rFont val="Calibri"/>
        <family val="2"/>
        <scheme val="minor"/>
      </rPr>
      <t xml:space="preserve"> =</t>
    </r>
  </si>
  <si>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</si>
  <si>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</si>
  <si>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</si>
  <si>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</si>
  <si>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</si>
  <si>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</si>
  <si>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</si>
  <si>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</si>
  <si>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</si>
  <si>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</si>
  <si>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</si>
  <si>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</si>
  <si>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</si>
  <si>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</si>
  <si>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</si>
  <si>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</si>
  <si>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</si>
  <si>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</si>
  <si>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</si>
  <si>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</si>
  <si>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</si>
  <si>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</si>
  <si>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</si>
  <si>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</si>
  <si>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</si>
  <si>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</si>
  <si>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</si>
  <si>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</si>
  <si>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</si>
  <si>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</si>
  <si>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</si>
  <si>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</si>
  <si>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</si>
  <si>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</si>
  <si>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</si>
  <si>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</si>
  <si>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www.xl-viking.com</t>
  </si>
  <si>
    <t>http://www.abbottaerospace.com/subscribe</t>
  </si>
  <si>
    <t>http://www.xl-viking.com/download-free-trial/</t>
  </si>
  <si>
    <t>http://www.abbottaerospace.com/engineering-services</t>
  </si>
  <si>
    <t>AA-SM-001-008</t>
  </si>
  <si>
    <t>SECTION PROPERTIES - COZZONE SHAPE FACTOR 'K'</t>
  </si>
  <si>
    <t>ΣA/2 =</t>
  </si>
  <si>
    <t>Σ2 =</t>
  </si>
  <si>
    <t>n</t>
  </si>
  <si>
    <t>b</t>
  </si>
  <si>
    <t>h</t>
  </si>
  <si>
    <t>Σh</t>
  </si>
  <si>
    <t>ΣA</t>
  </si>
  <si>
    <t>d</t>
  </si>
  <si>
    <t>Z</t>
  </si>
  <si>
    <r>
      <t>Z</t>
    </r>
    <r>
      <rPr>
        <vertAlign val="subscript"/>
        <sz val="10"/>
        <rFont val="Calibri"/>
        <family val="2"/>
        <scheme val="minor"/>
      </rPr>
      <t>x</t>
    </r>
    <r>
      <rPr>
        <sz val="10"/>
        <rFont val="Calibri"/>
        <family val="2"/>
        <scheme val="minor"/>
      </rPr>
      <t xml:space="preserve"> =</t>
    </r>
  </si>
  <si>
    <r>
      <t>S</t>
    </r>
    <r>
      <rPr>
        <vertAlign val="subscript"/>
        <sz val="10"/>
        <rFont val="Calibri"/>
        <family val="2"/>
        <scheme val="minor"/>
      </rPr>
      <t>x</t>
    </r>
    <r>
      <rPr>
        <sz val="10"/>
        <rFont val="Calibri"/>
        <family val="2"/>
        <scheme val="minor"/>
      </rPr>
      <t xml:space="preserve"> =</t>
    </r>
  </si>
  <si>
    <t>Elastic Section Modulus</t>
  </si>
  <si>
    <t>Plastic Section Modulus</t>
  </si>
  <si>
    <t>in³</t>
  </si>
  <si>
    <t>k =</t>
  </si>
  <si>
    <t>Cozzone Shape Factor</t>
  </si>
  <si>
    <t>Section Properties About Centroidal Horizontal Axis Parallel to Original Axis</t>
  </si>
  <si>
    <t>Note:</t>
  </si>
  <si>
    <t>The rectangles must be origanized so they are symmetrical about the neutral axis and stack one on top of another</t>
  </si>
  <si>
    <t>Not Acceptable</t>
  </si>
  <si>
    <t>Acceptable</t>
  </si>
  <si>
    <t>(Abbott, Richard. Analysis and Design of Composite and Metallic Flight Vehicle Structures 1st Edition,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</si>
</sst>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
    <numFmt numFmtId="167" formatCode="&quot;$&quot;#,##0\ ;\(&quot;$&quot;#,##0\)"/>
  </numFmts>
  <fonts count="23" x14ac:knownFonts="1">
    <font>
      <sz val="10"/>
      <color theme="1"/>
      <name val="Arial"/>
      <family val="2"/>
    </font>
    <font>
      <sz val="10"/>
      <name val="Arial"/>
      <family val="2"/>
    </font>
    <font>
      <sz val="10"/>
      <color indexed="24"/>
      <name val="Arial"/>
      <family val="2"/>
    </font>
    <font>
      <sz val="10"/>
      <color indexed="8"/>
      <name val="Arial"/>
      <family val="2"/>
    </font>
    <font>
      <sz val="12"/>
      <name val="Calibri"/>
      <family val="2"/>
      <scheme val="minor"/>
    </font>
    <font>
      <b/>
      <sz val="12"/>
      <name val="Calibri"/>
      <family val="2"/>
      <scheme val="minor"/>
    </font>
    <font>
      <sz val="10"/>
      <name val="Calibri"/>
      <family val="2"/>
      <scheme val="minor"/>
    </font>
    <font>
      <sz val="10"/>
      <color theme="1"/>
      <name val="Calibri"/>
      <family val="2"/>
      <scheme val="minor"/>
    </font>
    <font>
      <b/>
      <sz val="10"/>
      <name val="Calibri"/>
      <family val="2"/>
      <scheme val="minor"/>
    </font>
    <font>
      <vertAlign val="superscript"/>
      <sz val="10"/>
      <name val="Calibri"/>
      <family val="2"/>
      <scheme val="minor"/>
    </font>
    <font>
      <sz val="10"/>
      <color rgb="FF0000FF"/>
      <name val="Calibri"/>
      <family val="2"/>
      <scheme val="minor"/>
    </font>
    <font>
      <vertAlign val="subscript"/>
      <sz val="1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8"/>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
      <sz val="10"/>
      <name val="Arial"/>
      <family val="2"/>
    </font>
    <font>
      <i/>
      <sz val="10"/>
      <name val="Calibri"/>
      <family val="2"/>
      <scheme val="minor"/>
    </font>
  </fonts>
  <fills count="3">
    <fill>
      <patternFill patternType="none"/>
    </fill>
    <fill>
      <patternFill patternType="gray125"/>
    </fill>
    <fill>
      <patternFill patternType="solid">
        <fgColor theme="3" tint="0.59999389629810485"/>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0" fontId="1" fillId="0" borderId="0"/>
    <xf numFmtId="3"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1" fillId="0" borderId="0"/>
    <xf numFmtId="0" fontId="3" fillId="0" borderId="0"/>
    <xf numFmtId="0" fontId="1" fillId="0" borderId="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0" borderId="0"/>
  </cellStyleXfs>
  <cellXfs count="128">
    <xf numFmtId="0" fontId="0" fillId="0" borderId="0" xfId="0"/>
    <xf numFmtId="0" fontId="4" fillId="0" borderId="0" xfId="1" applyFont="1"/>
    <xf numFmtId="0" fontId="6" fillId="0" borderId="0" xfId="1" applyFont="1"/>
    <xf numFmtId="0" fontId="6" fillId="0" borderId="2" xfId="1" applyFont="1" applyBorder="1" applyAlignment="1">
      <alignment horizontal="center"/>
    </xf>
    <xf numFmtId="0" fontId="6" fillId="0" borderId="0" xfId="1" applyFont="1" applyAlignment="1">
      <alignment horizontal="right"/>
    </xf>
    <xf numFmtId="0" fontId="6" fillId="0" borderId="0" xfId="1" applyFont="1" applyAlignment="1">
      <alignment horizontal="center"/>
    </xf>
    <xf numFmtId="0" fontId="6" fillId="0" borderId="0" xfId="1" applyFont="1" applyProtection="1">
      <protection locked="0"/>
    </xf>
    <xf numFmtId="165" fontId="6" fillId="0" borderId="4" xfId="1" applyNumberFormat="1" applyFont="1" applyBorder="1"/>
    <xf numFmtId="0" fontId="6" fillId="0" borderId="5" xfId="1" applyFont="1" applyBorder="1"/>
    <xf numFmtId="0" fontId="6" fillId="0" borderId="0" xfId="1" applyFont="1" applyFill="1" applyBorder="1" applyAlignment="1">
      <alignment horizontal="center"/>
    </xf>
    <xf numFmtId="165" fontId="6" fillId="0" borderId="6" xfId="1" applyNumberFormat="1" applyFont="1" applyBorder="1"/>
    <xf numFmtId="0" fontId="6" fillId="0" borderId="3" xfId="1" applyFont="1" applyBorder="1"/>
    <xf numFmtId="0" fontId="6" fillId="0" borderId="0" xfId="1" applyFont="1" applyBorder="1" applyAlignment="1" applyProtection="1">
      <alignment horizontal="center"/>
      <protection locked="0"/>
    </xf>
    <xf numFmtId="1" fontId="6" fillId="0" borderId="0" xfId="1" applyNumberFormat="1" applyFont="1" applyAlignment="1">
      <alignment horizontal="center"/>
    </xf>
    <xf numFmtId="164" fontId="6" fillId="0" borderId="0" xfId="1" applyNumberFormat="1" applyFont="1" applyAlignment="1">
      <alignment horizontal="center"/>
    </xf>
    <xf numFmtId="166" fontId="6" fillId="0" borderId="0" xfId="1" applyNumberFormat="1" applyFont="1" applyAlignment="1">
      <alignment horizontal="center"/>
    </xf>
    <xf numFmtId="0" fontId="6" fillId="0" borderId="0" xfId="1" applyFont="1" applyAlignment="1" applyProtection="1">
      <alignment horizontal="center"/>
      <protection locked="0"/>
    </xf>
    <xf numFmtId="165" fontId="10" fillId="0" borderId="0" xfId="1" applyNumberFormat="1" applyFont="1" applyBorder="1" applyAlignment="1" applyProtection="1">
      <alignment horizontal="center"/>
      <protection locked="0"/>
    </xf>
    <xf numFmtId="165" fontId="6" fillId="0" borderId="3" xfId="1" applyNumberFormat="1" applyFont="1" applyBorder="1"/>
    <xf numFmtId="0" fontId="6" fillId="0" borderId="6" xfId="1" applyFont="1" applyBorder="1"/>
    <xf numFmtId="165" fontId="6" fillId="0" borderId="0" xfId="1" applyNumberFormat="1" applyFont="1" applyAlignment="1">
      <alignment horizontal="center"/>
    </xf>
    <xf numFmtId="2" fontId="6" fillId="0" borderId="0" xfId="1" applyNumberFormat="1" applyFont="1" applyAlignment="1">
      <alignment horizontal="center"/>
    </xf>
    <xf numFmtId="0" fontId="6" fillId="0" borderId="0" xfId="1" applyFont="1" applyBorder="1" applyProtection="1">
      <protection locked="0"/>
    </xf>
    <xf numFmtId="0" fontId="6" fillId="0" borderId="0" xfId="1" applyFont="1" applyBorder="1" applyAlignment="1">
      <alignment horizontal="right"/>
    </xf>
    <xf numFmtId="0" fontId="10" fillId="0" borderId="0" xfId="1" applyFont="1" applyBorder="1" applyProtection="1">
      <protection locked="0"/>
    </xf>
    <xf numFmtId="0" fontId="6" fillId="0" borderId="0" xfId="1" applyFont="1" applyBorder="1" applyAlignment="1" applyProtection="1">
      <alignment horizontal="right"/>
      <protection locked="0"/>
    </xf>
    <xf numFmtId="166" fontId="6" fillId="0" borderId="0" xfId="1" applyNumberFormat="1" applyFont="1" applyBorder="1" applyAlignment="1" applyProtection="1">
      <alignment horizontal="right"/>
      <protection locked="0"/>
    </xf>
    <xf numFmtId="0" fontId="8" fillId="0" borderId="0" xfId="0" applyFont="1" applyFill="1" applyBorder="1" applyAlignment="1" applyProtection="1">
      <protection locked="0"/>
    </xf>
    <xf numFmtId="165" fontId="6" fillId="0" borderId="7" xfId="1" applyNumberFormat="1" applyFont="1" applyBorder="1"/>
    <xf numFmtId="165" fontId="6" fillId="0" borderId="8" xfId="1" applyNumberFormat="1" applyFont="1" applyBorder="1"/>
    <xf numFmtId="166" fontId="6" fillId="0" borderId="0" xfId="1" applyNumberFormat="1" applyFont="1"/>
    <xf numFmtId="165" fontId="6" fillId="0" borderId="0" xfId="1" applyNumberFormat="1" applyFont="1"/>
    <xf numFmtId="0" fontId="6" fillId="0" borderId="0" xfId="0" applyFont="1" applyBorder="1" applyProtection="1">
      <protection locked="0"/>
    </xf>
    <xf numFmtId="0" fontId="8" fillId="0" borderId="0" xfId="0" applyFont="1" applyBorder="1" applyProtection="1">
      <protection locked="0"/>
    </xf>
    <xf numFmtId="0" fontId="8" fillId="0" borderId="0" xfId="0" applyFont="1" applyBorder="1" applyAlignment="1" applyProtection="1">
      <alignment horizontal="left" vertical="center"/>
      <protection locked="0"/>
    </xf>
    <xf numFmtId="0" fontId="6" fillId="0" borderId="0" xfId="0" applyFont="1" applyProtection="1">
      <protection locked="0"/>
    </xf>
    <xf numFmtId="0" fontId="6" fillId="0" borderId="0" xfId="1" applyFont="1" applyBorder="1"/>
    <xf numFmtId="0" fontId="6" fillId="0" borderId="0" xfId="0" applyFont="1" applyBorder="1" applyAlignment="1" applyProtection="1">
      <alignment horizontal="right" vertical="center"/>
      <protection locked="0"/>
    </xf>
    <xf numFmtId="165" fontId="6" fillId="0" borderId="0" xfId="0" applyNumberFormat="1" applyFont="1" applyBorder="1" applyProtection="1">
      <protection locked="0"/>
    </xf>
    <xf numFmtId="0" fontId="6" fillId="0" borderId="0"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3" xfId="1" applyFont="1" applyBorder="1" applyAlignment="1">
      <alignment horizontal="center"/>
    </xf>
    <xf numFmtId="165" fontId="6" fillId="0" borderId="0" xfId="1" applyNumberFormat="1" applyFont="1" applyBorder="1" applyProtection="1">
      <protection locked="0"/>
    </xf>
    <xf numFmtId="164" fontId="6" fillId="0" borderId="0" xfId="0" applyNumberFormat="1" applyFont="1" applyProtection="1">
      <protection locked="0"/>
    </xf>
    <xf numFmtId="0" fontId="6" fillId="0" borderId="2" xfId="1" applyFont="1" applyBorder="1"/>
    <xf numFmtId="1" fontId="6" fillId="0" borderId="2" xfId="1" applyNumberFormat="1" applyFont="1" applyBorder="1" applyAlignment="1">
      <alignment horizontal="center"/>
    </xf>
    <xf numFmtId="0" fontId="6" fillId="0" borderId="0" xfId="0" applyFont="1" applyAlignment="1" applyProtection="1">
      <alignment horizontal="right" vertical="center"/>
      <protection locked="0"/>
    </xf>
    <xf numFmtId="1" fontId="6" fillId="0" borderId="0" xfId="0" applyNumberFormat="1" applyFont="1" applyProtection="1">
      <protection locked="0"/>
    </xf>
    <xf numFmtId="0" fontId="7" fillId="0" borderId="0" xfId="0" applyFont="1" applyBorder="1"/>
    <xf numFmtId="0" fontId="6" fillId="0" borderId="0" xfId="6" applyFont="1" applyProtection="1">
      <protection locked="0"/>
    </xf>
    <xf numFmtId="0" fontId="6" fillId="0" borderId="0" xfId="6" applyFont="1" applyAlignment="1" applyProtection="1">
      <alignment horizontal="right"/>
      <protection locked="0"/>
    </xf>
    <xf numFmtId="0" fontId="12" fillId="0" borderId="0" xfId="6" applyFont="1" applyProtection="1">
      <protection locked="0"/>
    </xf>
    <xf numFmtId="0" fontId="12" fillId="0" borderId="0" xfId="6" applyFont="1" applyAlignment="1" applyProtection="1">
      <alignment horizontal="left"/>
      <protection locked="0"/>
    </xf>
    <xf numFmtId="0" fontId="6" fillId="0" borderId="0" xfId="6" applyFont="1"/>
    <xf numFmtId="0" fontId="6" fillId="0" borderId="1" xfId="6" applyFont="1" applyBorder="1" applyAlignment="1">
      <alignment horizontal="center"/>
    </xf>
    <xf numFmtId="0" fontId="6" fillId="0" borderId="0" xfId="6" applyFont="1" applyAlignment="1">
      <alignment horizontal="right"/>
    </xf>
    <xf numFmtId="0" fontId="8" fillId="0" borderId="0" xfId="6" applyFont="1" applyAlignment="1">
      <alignment horizontal="left"/>
    </xf>
    <xf numFmtId="0" fontId="6" fillId="0" borderId="2" xfId="6" applyFont="1" applyBorder="1" applyAlignment="1">
      <alignment horizontal="center"/>
    </xf>
    <xf numFmtId="14" fontId="12" fillId="0" borderId="0" xfId="6" quotePrefix="1" applyNumberFormat="1" applyFont="1" applyProtection="1">
      <protection locked="0"/>
    </xf>
    <xf numFmtId="0" fontId="6" fillId="0" borderId="2" xfId="8" applyFont="1" applyBorder="1" applyAlignment="1">
      <alignment horizontal="center"/>
    </xf>
    <xf numFmtId="1" fontId="6" fillId="0" borderId="2" xfId="8" applyNumberFormat="1" applyFont="1" applyBorder="1" applyAlignment="1">
      <alignment horizontal="center"/>
    </xf>
    <xf numFmtId="0" fontId="13" fillId="0" borderId="0" xfId="6" applyFont="1" applyAlignment="1" applyProtection="1">
      <alignment horizontal="left"/>
      <protection locked="0"/>
    </xf>
    <xf numFmtId="0" fontId="6" fillId="0" borderId="0" xfId="8" applyFont="1"/>
    <xf numFmtId="0" fontId="8" fillId="0" borderId="0" xfId="6" applyFont="1"/>
    <xf numFmtId="0" fontId="8" fillId="0" borderId="0" xfId="6" quotePrefix="1" applyFont="1" applyAlignment="1">
      <alignment vertical="center"/>
    </xf>
    <xf numFmtId="0" fontId="8" fillId="0" borderId="0" xfId="6" applyFont="1" applyAlignment="1">
      <alignment vertical="center"/>
    </xf>
    <xf numFmtId="0" fontId="6" fillId="0" borderId="0" xfId="6" applyFont="1" applyAlignment="1">
      <alignment horizontal="center"/>
    </xf>
    <xf numFmtId="0" fontId="8" fillId="0" borderId="0" xfId="6" applyFont="1" applyAlignment="1">
      <alignment horizontal="right"/>
    </xf>
    <xf numFmtId="0" fontId="4" fillId="0" borderId="0" xfId="6" applyFont="1"/>
    <xf numFmtId="0" fontId="5" fillId="0" borderId="0" xfId="6" applyFont="1"/>
    <xf numFmtId="0" fontId="14" fillId="0" borderId="0" xfId="6" applyFont="1"/>
    <xf numFmtId="0" fontId="6" fillId="0" borderId="0" xfId="6" applyFont="1" applyBorder="1" applyAlignment="1"/>
    <xf numFmtId="0" fontId="14" fillId="0" borderId="0" xfId="6" applyFont="1" applyBorder="1" applyAlignment="1"/>
    <xf numFmtId="0" fontId="6" fillId="0" borderId="4" xfId="6" applyFont="1" applyBorder="1" applyAlignment="1">
      <alignment horizontal="center"/>
    </xf>
    <xf numFmtId="0" fontId="6" fillId="0" borderId="1" xfId="6" applyFont="1" applyBorder="1"/>
    <xf numFmtId="0" fontId="6" fillId="0" borderId="6" xfId="6" applyFont="1" applyBorder="1" applyAlignment="1">
      <alignment horizontal="center"/>
    </xf>
    <xf numFmtId="0" fontId="6" fillId="0" borderId="2" xfId="6" applyFont="1" applyBorder="1"/>
    <xf numFmtId="1" fontId="6" fillId="0" borderId="6" xfId="8" applyNumberFormat="1" applyFont="1" applyBorder="1" applyAlignment="1">
      <alignment horizontal="center"/>
    </xf>
    <xf numFmtId="0" fontId="6" fillId="0" borderId="2" xfId="0" applyFont="1" applyBorder="1" applyProtection="1"/>
    <xf numFmtId="0" fontId="6" fillId="0" borderId="0" xfId="0" applyFont="1" applyBorder="1" applyProtection="1"/>
    <xf numFmtId="0" fontId="16" fillId="0" borderId="0" xfId="0" applyFont="1" applyBorder="1" applyProtection="1"/>
    <xf numFmtId="0" fontId="6" fillId="0" borderId="2" xfId="0" applyFont="1" applyBorder="1" applyAlignment="1" applyProtection="1"/>
    <xf numFmtId="0" fontId="6" fillId="0" borderId="0" xfId="0" applyFont="1" applyBorder="1" applyAlignment="1" applyProtection="1"/>
    <xf numFmtId="0" fontId="16" fillId="0" borderId="0" xfId="0" applyFont="1" applyBorder="1" applyAlignment="1" applyProtection="1"/>
    <xf numFmtId="0" fontId="6" fillId="0" borderId="0" xfId="0" applyFont="1" applyProtection="1"/>
    <xf numFmtId="0" fontId="16" fillId="0" borderId="0" xfId="0" applyFont="1" applyProtection="1"/>
    <xf numFmtId="0" fontId="8" fillId="0" borderId="0" xfId="1" applyFont="1"/>
    <xf numFmtId="0" fontId="6" fillId="0" borderId="0" xfId="0" applyFont="1" applyAlignment="1">
      <alignment horizontal="center"/>
    </xf>
    <xf numFmtId="1" fontId="8" fillId="0" borderId="0" xfId="0" applyNumberFormat="1" applyFont="1" applyBorder="1" applyAlignment="1" applyProtection="1">
      <alignment horizontal="right"/>
      <protection locked="0"/>
    </xf>
    <xf numFmtId="0" fontId="8" fillId="0" borderId="0" xfId="0" applyFont="1" applyAlignment="1">
      <alignment horizontal="center"/>
    </xf>
    <xf numFmtId="0" fontId="17" fillId="0" borderId="0" xfId="0" applyFont="1" applyAlignment="1">
      <alignment horizontal="center"/>
    </xf>
    <xf numFmtId="0" fontId="6" fillId="0" borderId="0" xfId="6" applyFont="1" applyBorder="1" applyAlignment="1">
      <alignment horizontal="center"/>
    </xf>
    <xf numFmtId="0" fontId="6" fillId="0" borderId="0" xfId="6" applyFont="1" applyBorder="1"/>
    <xf numFmtId="0" fontId="6" fillId="0" borderId="0" xfId="6" applyFont="1" applyBorder="1" applyAlignment="1">
      <alignment horizontal="right"/>
    </xf>
    <xf numFmtId="0" fontId="8" fillId="0" borderId="0" xfId="6" applyFont="1" applyBorder="1" applyAlignment="1">
      <alignment horizontal="left"/>
    </xf>
    <xf numFmtId="0" fontId="6" fillId="0" borderId="0" xfId="8" applyFont="1" applyBorder="1" applyAlignment="1">
      <alignment horizontal="center"/>
    </xf>
    <xf numFmtId="1" fontId="6" fillId="0" borderId="0" xfId="8" applyNumberFormat="1" applyFont="1" applyBorder="1" applyAlignment="1">
      <alignment horizontal="center"/>
    </xf>
    <xf numFmtId="0" fontId="4" fillId="0" borderId="0" xfId="6" applyFont="1" applyBorder="1" applyAlignment="1">
      <alignment horizontal="center"/>
    </xf>
    <xf numFmtId="0" fontId="4" fillId="0" borderId="0" xfId="6" applyFont="1" applyBorder="1"/>
    <xf numFmtId="164" fontId="6" fillId="0" borderId="0" xfId="8" applyNumberFormat="1" applyFont="1" applyBorder="1" applyAlignment="1">
      <alignment horizontal="center"/>
    </xf>
    <xf numFmtId="0" fontId="18" fillId="0" borderId="0" xfId="9" applyFont="1" applyBorder="1" applyAlignment="1" applyProtection="1">
      <alignment horizontal="center"/>
      <protection locked="0"/>
    </xf>
    <xf numFmtId="0" fontId="6" fillId="0" borderId="0" xfId="6" applyFont="1" applyBorder="1" applyAlignment="1">
      <alignment horizontal="left" vertical="top" wrapText="1"/>
    </xf>
    <xf numFmtId="0" fontId="15" fillId="0" borderId="0" xfId="10" applyBorder="1" applyAlignment="1" applyProtection="1">
      <alignment horizontal="center"/>
    </xf>
    <xf numFmtId="0" fontId="15" fillId="0" borderId="0" xfId="10" applyFont="1" applyBorder="1" applyAlignment="1" applyProtection="1">
      <alignment horizontal="center"/>
    </xf>
    <xf numFmtId="0" fontId="19" fillId="0" borderId="0" xfId="11" applyFont="1" applyBorder="1" applyAlignment="1" applyProtection="1">
      <alignment horizontal="center"/>
    </xf>
    <xf numFmtId="0" fontId="21" fillId="0" borderId="0" xfId="12"/>
    <xf numFmtId="0" fontId="20" fillId="0" borderId="0" xfId="11" applyBorder="1" applyAlignment="1">
      <alignment horizontal="center"/>
    </xf>
    <xf numFmtId="0" fontId="6" fillId="0" borderId="0" xfId="1" applyFont="1" applyBorder="1" applyAlignment="1">
      <alignment horizontal="center"/>
    </xf>
    <xf numFmtId="2" fontId="7" fillId="0" borderId="0" xfId="0" applyNumberFormat="1" applyFont="1" applyBorder="1" applyAlignment="1">
      <alignment horizontal="center"/>
    </xf>
    <xf numFmtId="2" fontId="7" fillId="0" borderId="0" xfId="0" quotePrefix="1" applyNumberFormat="1" applyFont="1" applyBorder="1" applyAlignment="1">
      <alignment horizontal="center"/>
    </xf>
    <xf numFmtId="2" fontId="6" fillId="0" borderId="0" xfId="1" applyNumberFormat="1" applyFont="1" applyBorder="1" applyAlignment="1">
      <alignment horizontal="center"/>
    </xf>
    <xf numFmtId="2" fontId="6" fillId="0" borderId="0" xfId="1" applyNumberFormat="1" applyFont="1"/>
    <xf numFmtId="2" fontId="6" fillId="0" borderId="0" xfId="1" applyNumberFormat="1" applyFont="1" applyBorder="1"/>
    <xf numFmtId="2" fontId="7" fillId="0" borderId="0" xfId="0" applyNumberFormat="1" applyFont="1" applyBorder="1"/>
    <xf numFmtId="2" fontId="7" fillId="2" borderId="0" xfId="0" applyNumberFormat="1" applyFont="1" applyFill="1" applyBorder="1"/>
    <xf numFmtId="164" fontId="6" fillId="0" borderId="0" xfId="1" applyNumberFormat="1" applyFont="1"/>
    <xf numFmtId="164" fontId="6" fillId="0" borderId="0" xfId="1" applyNumberFormat="1" applyFont="1" applyBorder="1" applyAlignment="1" applyProtection="1">
      <alignment horizontal="right"/>
      <protection locked="0"/>
    </xf>
    <xf numFmtId="164" fontId="8" fillId="0" borderId="0" xfId="1" applyNumberFormat="1" applyFont="1" applyBorder="1" applyAlignment="1" applyProtection="1">
      <alignment horizontal="center"/>
      <protection locked="0"/>
    </xf>
    <xf numFmtId="1" fontId="6" fillId="0" borderId="0" xfId="0" applyNumberFormat="1" applyFont="1" applyBorder="1" applyAlignment="1" applyProtection="1">
      <alignment horizontal="right" vertical="center"/>
      <protection locked="0"/>
    </xf>
    <xf numFmtId="1" fontId="6"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22" fillId="0" borderId="0" xfId="1" applyFont="1"/>
    <xf numFmtId="165" fontId="8" fillId="0" borderId="0" xfId="0" applyNumberFormat="1" applyFont="1" applyAlignment="1" applyProtection="1">
      <alignment horizontal="left"/>
      <protection locked="0"/>
    </xf>
    <xf numFmtId="0" fontId="6" fillId="0" borderId="0" xfId="6" applyFont="1" applyBorder="1" applyAlignment="1">
      <alignment horizontal="left" vertical="top" wrapText="1"/>
    </xf>
    <xf numFmtId="0" fontId="6" fillId="0" borderId="0" xfId="6" applyFont="1" applyBorder="1" applyAlignment="1">
      <alignment horizontal="left" wrapText="1"/>
    </xf>
    <xf numFmtId="0" fontId="15" fillId="0" borderId="0" xfId="10" applyBorder="1" applyAlignment="1" applyProtection="1">
      <alignment horizontal="center"/>
    </xf>
    <xf numFmtId="0" fontId="6" fillId="0" borderId="0" xfId="1" applyFont="1" applyAlignment="1">
      <alignment horizontal="left" wrapText="1"/>
    </xf>
    <xf numFmtId="0" fontId="15" fillId="0" borderId="0" xfId="9" applyAlignment="1" applyProtection="1">
      <alignment horizontal="left"/>
    </xf>
  </cellXfs>
  <cellStyles count="13">
    <cellStyle name="Comma0" xfId="2"/>
    <cellStyle name="Currency0" xfId="3"/>
    <cellStyle name="Date" xfId="4"/>
    <cellStyle name="Fixed" xfId="5"/>
    <cellStyle name="Hyperlink" xfId="9" builtinId="8"/>
    <cellStyle name="Hyperlink 2" xfId="10"/>
    <cellStyle name="Hyperlink 3" xfId="11"/>
    <cellStyle name="Normal" xfId="0" builtinId="0"/>
    <cellStyle name="Normal 2" xfId="1"/>
    <cellStyle name="Normal 2 2" xfId="6"/>
    <cellStyle name="Normal 3" xfId="7"/>
    <cellStyle name="Normal 4" xfId="8"/>
    <cellStyle name="Normal 5"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60807859769094E-2"/>
          <c:y val="6.9102358548741832E-2"/>
          <c:w val="0.84356276723350399"/>
          <c:h val="0.82909318117513908"/>
        </c:manualLayout>
      </c:layout>
      <c:scatterChart>
        <c:scatterStyle val="lineMarker"/>
        <c:varyColors val="0"/>
        <c:ser>
          <c:idx val="0"/>
          <c:order val="0"/>
          <c:spPr>
            <a:ln w="19050">
              <a:solidFill>
                <a:srgbClr val="000000"/>
              </a:solidFill>
            </a:ln>
          </c:spPr>
          <c:marker>
            <c:symbol val="none"/>
          </c:marker>
          <c:xVal>
            <c:numRef>
              <c:f>'Cross Section'!$AL$16:$AL$20</c:f>
              <c:numCache>
                <c:formatCode>0.000</c:formatCode>
                <c:ptCount val="5"/>
                <c:pt idx="0">
                  <c:v>-25</c:v>
                </c:pt>
                <c:pt idx="1">
                  <c:v>-25</c:v>
                </c:pt>
                <c:pt idx="2">
                  <c:v>25</c:v>
                </c:pt>
                <c:pt idx="3">
                  <c:v>25</c:v>
                </c:pt>
                <c:pt idx="4">
                  <c:v>-25</c:v>
                </c:pt>
              </c:numCache>
            </c:numRef>
          </c:xVal>
          <c:yVal>
            <c:numRef>
              <c:f>'Cross Section'!$AM$16:$AM$20</c:f>
              <c:numCache>
                <c:formatCode>General</c:formatCode>
                <c:ptCount val="5"/>
                <c:pt idx="0">
                  <c:v>0</c:v>
                </c:pt>
                <c:pt idx="1">
                  <c:v>8</c:v>
                </c:pt>
                <c:pt idx="2">
                  <c:v>8</c:v>
                </c:pt>
                <c:pt idx="3">
                  <c:v>0</c:v>
                </c:pt>
                <c:pt idx="4" formatCode="0.000">
                  <c:v>0</c:v>
                </c:pt>
              </c:numCache>
            </c:numRef>
          </c:yVal>
          <c:smooth val="0"/>
          <c:extLst>
            <c:ext xmlns:c16="http://schemas.microsoft.com/office/drawing/2014/chart" uri="{C3380CC4-5D6E-409C-BE32-E72D297353CC}">
              <c16:uniqueId val="{00000000-ECF5-47D6-B459-6682083C66A8}"/>
            </c:ext>
          </c:extLst>
        </c:ser>
        <c:ser>
          <c:idx val="1"/>
          <c:order val="1"/>
          <c:spPr>
            <a:ln w="19050">
              <a:solidFill>
                <a:srgbClr val="000000"/>
              </a:solidFill>
            </a:ln>
          </c:spPr>
          <c:marker>
            <c:symbol val="none"/>
          </c:marker>
          <c:xVal>
            <c:numRef>
              <c:f>'Cross Section'!$AO$16:$AO$20</c:f>
              <c:numCache>
                <c:formatCode>0.000</c:formatCode>
                <c:ptCount val="5"/>
                <c:pt idx="0">
                  <c:v>-3</c:v>
                </c:pt>
                <c:pt idx="1">
                  <c:v>-3</c:v>
                </c:pt>
                <c:pt idx="2">
                  <c:v>3</c:v>
                </c:pt>
                <c:pt idx="3">
                  <c:v>3</c:v>
                </c:pt>
                <c:pt idx="4">
                  <c:v>-3</c:v>
                </c:pt>
              </c:numCache>
            </c:numRef>
          </c:xVal>
          <c:yVal>
            <c:numRef>
              <c:f>'Cross Section'!$AP$16:$AP$20</c:f>
              <c:numCache>
                <c:formatCode>General</c:formatCode>
                <c:ptCount val="5"/>
                <c:pt idx="0">
                  <c:v>8</c:v>
                </c:pt>
                <c:pt idx="1">
                  <c:v>108</c:v>
                </c:pt>
                <c:pt idx="2">
                  <c:v>108</c:v>
                </c:pt>
                <c:pt idx="3">
                  <c:v>8</c:v>
                </c:pt>
                <c:pt idx="4" formatCode="0.000">
                  <c:v>8</c:v>
                </c:pt>
              </c:numCache>
            </c:numRef>
          </c:yVal>
          <c:smooth val="0"/>
          <c:extLst>
            <c:ext xmlns:c16="http://schemas.microsoft.com/office/drawing/2014/chart" uri="{C3380CC4-5D6E-409C-BE32-E72D297353CC}">
              <c16:uniqueId val="{00000001-ECF5-47D6-B459-6682083C66A8}"/>
            </c:ext>
          </c:extLst>
        </c:ser>
        <c:ser>
          <c:idx val="2"/>
          <c:order val="2"/>
          <c:spPr>
            <a:ln w="19050">
              <a:solidFill>
                <a:srgbClr val="000000"/>
              </a:solidFill>
            </a:ln>
          </c:spPr>
          <c:marker>
            <c:symbol val="none"/>
          </c:marker>
          <c:xVal>
            <c:numRef>
              <c:f>'Cross Section'!$AR$16:$AR$20</c:f>
              <c:numCache>
                <c:formatCode>0.000</c:formatCode>
                <c:ptCount val="5"/>
                <c:pt idx="0">
                  <c:v>-25</c:v>
                </c:pt>
                <c:pt idx="1">
                  <c:v>-25</c:v>
                </c:pt>
                <c:pt idx="2">
                  <c:v>25</c:v>
                </c:pt>
                <c:pt idx="3">
                  <c:v>25</c:v>
                </c:pt>
                <c:pt idx="4">
                  <c:v>-25</c:v>
                </c:pt>
              </c:numCache>
            </c:numRef>
          </c:xVal>
          <c:yVal>
            <c:numRef>
              <c:f>'Cross Section'!$AS$16:$AS$20</c:f>
              <c:numCache>
                <c:formatCode>General</c:formatCode>
                <c:ptCount val="5"/>
                <c:pt idx="0">
                  <c:v>108</c:v>
                </c:pt>
                <c:pt idx="1">
                  <c:v>116</c:v>
                </c:pt>
                <c:pt idx="2">
                  <c:v>116</c:v>
                </c:pt>
                <c:pt idx="3">
                  <c:v>108</c:v>
                </c:pt>
                <c:pt idx="4" formatCode="0.000">
                  <c:v>108</c:v>
                </c:pt>
              </c:numCache>
            </c:numRef>
          </c:yVal>
          <c:smooth val="0"/>
          <c:extLst>
            <c:ext xmlns:c16="http://schemas.microsoft.com/office/drawing/2014/chart" uri="{C3380CC4-5D6E-409C-BE32-E72D297353CC}">
              <c16:uniqueId val="{00000002-ECF5-47D6-B459-6682083C66A8}"/>
            </c:ext>
          </c:extLst>
        </c:ser>
        <c:ser>
          <c:idx val="3"/>
          <c:order val="3"/>
          <c:spPr>
            <a:ln w="19050">
              <a:solidFill>
                <a:srgbClr val="000000"/>
              </a:solidFill>
            </a:ln>
          </c:spPr>
          <c:marker>
            <c:symbol val="none"/>
          </c:marker>
          <c:xVal>
            <c:numRef>
              <c:f>'Cross Section'!$AL$22:$AL$26</c:f>
            </c:numRef>
          </c:xVal>
          <c:yVal>
            <c:numRef>
              <c:f>'Cross Section'!$AM$22:$AM$26</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3-ECF5-47D6-B459-6682083C66A8}"/>
            </c:ext>
          </c:extLst>
        </c:ser>
        <c:ser>
          <c:idx val="4"/>
          <c:order val="4"/>
          <c:spPr>
            <a:ln w="19050">
              <a:solidFill>
                <a:srgbClr val="000000"/>
              </a:solidFill>
            </a:ln>
          </c:spPr>
          <c:marker>
            <c:symbol val="none"/>
          </c:marker>
          <c:xVal>
            <c:numRef>
              <c:f>'Cross Section'!$AO$22:$AO$26</c:f>
            </c:numRef>
          </c:xVal>
          <c:yVal>
            <c:numRef>
              <c:f>'Cross Section'!$AP$22:$AP$26</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4-ECF5-47D6-B459-6682083C66A8}"/>
            </c:ext>
          </c:extLst>
        </c:ser>
        <c:ser>
          <c:idx val="5"/>
          <c:order val="5"/>
          <c:spPr>
            <a:ln w="19050">
              <a:solidFill>
                <a:srgbClr val="000000"/>
              </a:solidFill>
            </a:ln>
          </c:spPr>
          <c:marker>
            <c:symbol val="none"/>
          </c:marker>
          <c:xVal>
            <c:numRef>
              <c:f>'Cross Section'!$AR$22:$AR$26</c:f>
            </c:numRef>
          </c:xVal>
          <c:yVal>
            <c:numRef>
              <c:f>'Cross Section'!$AS$22:$AS$26</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5-ECF5-47D6-B459-6682083C66A8}"/>
            </c:ext>
          </c:extLst>
        </c:ser>
        <c:ser>
          <c:idx val="6"/>
          <c:order val="6"/>
          <c:spPr>
            <a:ln w="19050">
              <a:solidFill>
                <a:srgbClr val="000000"/>
              </a:solidFill>
            </a:ln>
          </c:spPr>
          <c:marker>
            <c:symbol val="none"/>
          </c:marker>
          <c:xVal>
            <c:numRef>
              <c:f>'Cross Section'!$AO$28:$AO$32</c:f>
            </c:numRef>
          </c:xVal>
          <c:yVal>
            <c:numRef>
              <c:f>'Cross Section'!$AP$28:$AP$32</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6-ECF5-47D6-B459-6682083C66A8}"/>
            </c:ext>
          </c:extLst>
        </c:ser>
        <c:ser>
          <c:idx val="7"/>
          <c:order val="7"/>
          <c:spPr>
            <a:ln w="19050">
              <a:solidFill>
                <a:srgbClr val="000000"/>
              </a:solidFill>
            </a:ln>
          </c:spPr>
          <c:marker>
            <c:symbol val="none"/>
          </c:marker>
          <c:xVal>
            <c:numRef>
              <c:f>'Cross Section'!$AR$28:$AR$32</c:f>
            </c:numRef>
          </c:xVal>
          <c:yVal>
            <c:numRef>
              <c:f>'Cross Section'!$AS$28:$AS$32</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7-ECF5-47D6-B459-6682083C66A8}"/>
            </c:ext>
          </c:extLst>
        </c:ser>
        <c:ser>
          <c:idx val="8"/>
          <c:order val="8"/>
          <c:spPr>
            <a:ln w="19050">
              <a:solidFill>
                <a:srgbClr val="000000"/>
              </a:solidFill>
            </a:ln>
          </c:spPr>
          <c:marker>
            <c:symbol val="none"/>
          </c:marker>
          <c:xVal>
            <c:numRef>
              <c:f>'Cross Section'!$AL$28:$AL$32</c:f>
            </c:numRef>
          </c:xVal>
          <c:yVal>
            <c:numRef>
              <c:f>'Cross Section'!$AM$28:$AM$32</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8-ECF5-47D6-B459-6682083C66A8}"/>
            </c:ext>
          </c:extLst>
        </c:ser>
        <c:ser>
          <c:idx val="9"/>
          <c:order val="9"/>
          <c:spPr>
            <a:ln w="9525">
              <a:solidFill>
                <a:schemeClr val="tx1"/>
              </a:solidFill>
              <a:prstDash val="lgDashDot"/>
            </a:ln>
          </c:spPr>
          <c:marker>
            <c:symbol val="none"/>
          </c:marker>
          <c:xVal>
            <c:numRef>
              <c:f>'Cross Section'!$AM$33:$AM$34</c:f>
              <c:numCache>
                <c:formatCode>0.0000</c:formatCode>
                <c:ptCount val="2"/>
                <c:pt idx="0">
                  <c:v>0</c:v>
                </c:pt>
                <c:pt idx="1">
                  <c:v>0</c:v>
                </c:pt>
              </c:numCache>
            </c:numRef>
          </c:xVal>
          <c:yVal>
            <c:numRef>
              <c:f>'Cross Section'!$AL$33:$AL$34</c:f>
              <c:numCache>
                <c:formatCode>General</c:formatCode>
                <c:ptCount val="2"/>
                <c:pt idx="0">
                  <c:v>-0.5</c:v>
                </c:pt>
                <c:pt idx="1">
                  <c:v>116.5</c:v>
                </c:pt>
              </c:numCache>
            </c:numRef>
          </c:yVal>
          <c:smooth val="0"/>
          <c:extLst>
            <c:ext xmlns:c16="http://schemas.microsoft.com/office/drawing/2014/chart" uri="{C3380CC4-5D6E-409C-BE32-E72D297353CC}">
              <c16:uniqueId val="{00000009-ECF5-47D6-B459-6682083C66A8}"/>
            </c:ext>
          </c:extLst>
        </c:ser>
        <c:ser>
          <c:idx val="10"/>
          <c:order val="10"/>
          <c:spPr>
            <a:ln w="9525">
              <a:solidFill>
                <a:schemeClr val="tx1"/>
              </a:solidFill>
              <a:prstDash val="lgDashDot"/>
            </a:ln>
          </c:spPr>
          <c:marker>
            <c:symbol val="none"/>
          </c:marker>
          <c:xVal>
            <c:numRef>
              <c:f>'Cross Section'!$AO$33:$AO$34</c:f>
              <c:numCache>
                <c:formatCode>0.000</c:formatCode>
                <c:ptCount val="2"/>
                <c:pt idx="0">
                  <c:v>-25.5</c:v>
                </c:pt>
                <c:pt idx="1">
                  <c:v>25.5</c:v>
                </c:pt>
              </c:numCache>
            </c:numRef>
          </c:xVal>
          <c:yVal>
            <c:numRef>
              <c:f>'Cross Section'!$AP$33:$AP$34</c:f>
              <c:numCache>
                <c:formatCode>0.000</c:formatCode>
                <c:ptCount val="2"/>
                <c:pt idx="0">
                  <c:v>58</c:v>
                </c:pt>
                <c:pt idx="1">
                  <c:v>58</c:v>
                </c:pt>
              </c:numCache>
            </c:numRef>
          </c:yVal>
          <c:smooth val="0"/>
          <c:extLst>
            <c:ext xmlns:c16="http://schemas.microsoft.com/office/drawing/2014/chart" uri="{C3380CC4-5D6E-409C-BE32-E72D297353CC}">
              <c16:uniqueId val="{0000000A-ECF5-47D6-B459-6682083C66A8}"/>
            </c:ext>
          </c:extLst>
        </c:ser>
        <c:dLbls>
          <c:showLegendKey val="0"/>
          <c:showVal val="0"/>
          <c:showCatName val="0"/>
          <c:showSerName val="0"/>
          <c:showPercent val="0"/>
          <c:showBubbleSize val="0"/>
        </c:dLbls>
        <c:axId val="540102080"/>
        <c:axId val="540104040"/>
      </c:scatterChart>
      <c:valAx>
        <c:axId val="540102080"/>
        <c:scaling>
          <c:orientation val="minMax"/>
          <c:max val="150"/>
          <c:min val="-30"/>
        </c:scaling>
        <c:delete val="0"/>
        <c:axPos val="b"/>
        <c:numFmt formatCode="0" sourceLinked="0"/>
        <c:majorTickMark val="out"/>
        <c:minorTickMark val="none"/>
        <c:tickLblPos val="nextTo"/>
        <c:spPr>
          <a:ln>
            <a:solidFill>
              <a:schemeClr val="tx1"/>
            </a:solidFill>
          </a:ln>
        </c:spPr>
        <c:crossAx val="540104040"/>
        <c:crosses val="autoZero"/>
        <c:crossBetween val="midCat"/>
      </c:valAx>
      <c:valAx>
        <c:axId val="540104040"/>
        <c:scaling>
          <c:orientation val="minMax"/>
          <c:max val="150"/>
          <c:min val="0"/>
        </c:scaling>
        <c:delete val="0"/>
        <c:axPos val="l"/>
        <c:numFmt formatCode="#,##0" sourceLinked="0"/>
        <c:majorTickMark val="out"/>
        <c:minorTickMark val="none"/>
        <c:tickLblPos val="nextTo"/>
        <c:spPr>
          <a:ln>
            <a:solidFill>
              <a:sysClr val="windowText" lastClr="000000"/>
            </a:solidFill>
          </a:ln>
        </c:spPr>
        <c:crossAx val="540102080"/>
        <c:crosses val="autoZero"/>
        <c:crossBetween val="midCat"/>
      </c:valAx>
    </c:plotArea>
    <c:plotVisOnly val="1"/>
    <c:dispBlanksAs val="gap"/>
    <c:showDLblsOverMax val="0"/>
  </c:chart>
  <c:spPr>
    <a:ln>
      <a:noFill/>
    </a:ln>
  </c:spPr>
  <c:txPr>
    <a:bodyPr/>
    <a:lstStyle/>
    <a:p>
      <a:pPr>
        <a:defRPr sz="800">
          <a:latin typeface="+mn-lt"/>
          <a:cs typeface="Arial" pitchFamily="34" charset="0"/>
        </a:defRPr>
      </a:pPr>
      <a:endParaRPr lang="en-US"/>
    </a:p>
  </c:txPr>
  <c:printSettings>
    <c:headerFooter/>
    <c:pageMargins b="0.75000000000000233" l="0.70000000000000062" r="0.70000000000000062" t="0.750000000000002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264151</xdr:colOff>
      <xdr:row>25</xdr:row>
      <xdr:rowOff>48986</xdr:rowOff>
    </xdr:from>
    <xdr:to>
      <xdr:col>3</xdr:col>
      <xdr:colOff>416551</xdr:colOff>
      <xdr:row>25</xdr:row>
      <xdr:rowOff>48986</xdr:rowOff>
    </xdr:to>
    <xdr:sp macro="" textlink="">
      <xdr:nvSpPr>
        <xdr:cNvPr id="2" name="Line 648"/>
        <xdr:cNvSpPr>
          <a:spLocks noChangeShapeType="1"/>
        </xdr:cNvSpPr>
      </xdr:nvSpPr>
      <xdr:spPr bwMode="auto">
        <a:xfrm>
          <a:off x="2125608" y="4816929"/>
          <a:ext cx="152400" cy="0"/>
        </a:xfrm>
        <a:prstGeom prst="line">
          <a:avLst/>
        </a:prstGeom>
        <a:noFill/>
        <a:ln w="9525">
          <a:solidFill>
            <a:srgbClr val="000000"/>
          </a:solidFill>
          <a:round/>
          <a:headEnd/>
          <a:tailEnd/>
        </a:ln>
      </xdr:spPr>
    </xdr:sp>
    <xdr:clientData/>
  </xdr:twoCellAnchor>
  <xdr:twoCellAnchor>
    <xdr:from>
      <xdr:col>4</xdr:col>
      <xdr:colOff>247586</xdr:colOff>
      <xdr:row>25</xdr:row>
      <xdr:rowOff>40702</xdr:rowOff>
    </xdr:from>
    <xdr:to>
      <xdr:col>4</xdr:col>
      <xdr:colOff>399986</xdr:colOff>
      <xdr:row>25</xdr:row>
      <xdr:rowOff>40702</xdr:rowOff>
    </xdr:to>
    <xdr:sp macro="" textlink="">
      <xdr:nvSpPr>
        <xdr:cNvPr id="3" name="Line 649"/>
        <xdr:cNvSpPr>
          <a:spLocks noChangeShapeType="1"/>
        </xdr:cNvSpPr>
      </xdr:nvSpPr>
      <xdr:spPr bwMode="auto">
        <a:xfrm>
          <a:off x="2729529" y="4438531"/>
          <a:ext cx="152400" cy="0"/>
        </a:xfrm>
        <a:prstGeom prst="line">
          <a:avLst/>
        </a:prstGeom>
        <a:noFill/>
        <a:ln w="9525">
          <a:solidFill>
            <a:srgbClr val="000000"/>
          </a:solidFill>
          <a:round/>
          <a:headEnd/>
          <a:tailEnd/>
        </a:ln>
      </xdr:spPr>
    </xdr:sp>
    <xdr:clientData/>
  </xdr:twoCellAnchor>
  <xdr:twoCellAnchor>
    <xdr:from>
      <xdr:col>26</xdr:col>
      <xdr:colOff>314325</xdr:colOff>
      <xdr:row>30</xdr:row>
      <xdr:rowOff>38100</xdr:rowOff>
    </xdr:from>
    <xdr:to>
      <xdr:col>26</xdr:col>
      <xdr:colOff>466725</xdr:colOff>
      <xdr:row>30</xdr:row>
      <xdr:rowOff>38100</xdr:rowOff>
    </xdr:to>
    <xdr:sp macro="" textlink="">
      <xdr:nvSpPr>
        <xdr:cNvPr id="4" name="Line 654"/>
        <xdr:cNvSpPr>
          <a:spLocks noChangeShapeType="1"/>
        </xdr:cNvSpPr>
      </xdr:nvSpPr>
      <xdr:spPr bwMode="auto">
        <a:xfrm>
          <a:off x="14954250" y="9001125"/>
          <a:ext cx="152400" cy="0"/>
        </a:xfrm>
        <a:prstGeom prst="line">
          <a:avLst/>
        </a:prstGeom>
        <a:noFill/>
        <a:ln w="9525">
          <a:solidFill>
            <a:srgbClr val="000000"/>
          </a:solidFill>
          <a:round/>
          <a:headEnd/>
          <a:tailEnd/>
        </a:ln>
      </xdr:spPr>
    </xdr:sp>
    <xdr:clientData/>
  </xdr:twoCellAnchor>
  <xdr:twoCellAnchor>
    <xdr:from>
      <xdr:col>28</xdr:col>
      <xdr:colOff>314325</xdr:colOff>
      <xdr:row>30</xdr:row>
      <xdr:rowOff>38100</xdr:rowOff>
    </xdr:from>
    <xdr:to>
      <xdr:col>28</xdr:col>
      <xdr:colOff>466725</xdr:colOff>
      <xdr:row>30</xdr:row>
      <xdr:rowOff>38100</xdr:rowOff>
    </xdr:to>
    <xdr:sp macro="" textlink="">
      <xdr:nvSpPr>
        <xdr:cNvPr id="5" name="Line 655"/>
        <xdr:cNvSpPr>
          <a:spLocks noChangeShapeType="1"/>
        </xdr:cNvSpPr>
      </xdr:nvSpPr>
      <xdr:spPr bwMode="auto">
        <a:xfrm>
          <a:off x="16173450" y="9001125"/>
          <a:ext cx="152400" cy="0"/>
        </a:xfrm>
        <a:prstGeom prst="line">
          <a:avLst/>
        </a:prstGeom>
        <a:noFill/>
        <a:ln w="9525">
          <a:solidFill>
            <a:srgbClr val="000000"/>
          </a:solidFill>
          <a:round/>
          <a:headEnd/>
          <a:tailEnd/>
        </a:ln>
      </xdr:spPr>
    </xdr:sp>
    <xdr:clientData/>
  </xdr:twoCellAnchor>
  <xdr:twoCellAnchor>
    <xdr:from>
      <xdr:col>5</xdr:col>
      <xdr:colOff>320800</xdr:colOff>
      <xdr:row>24</xdr:row>
      <xdr:rowOff>116541</xdr:rowOff>
    </xdr:from>
    <xdr:to>
      <xdr:col>10</xdr:col>
      <xdr:colOff>320800</xdr:colOff>
      <xdr:row>41</xdr:row>
      <xdr:rowOff>116541</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214776</xdr:colOff>
      <xdr:row>25</xdr:row>
      <xdr:rowOff>2691</xdr:rowOff>
    </xdr:from>
    <xdr:to>
      <xdr:col>5</xdr:col>
      <xdr:colOff>440556</xdr:colOff>
      <xdr:row>26</xdr:row>
      <xdr:rowOff>91764</xdr:rowOff>
    </xdr:to>
    <xdr:sp macro="" textlink="">
      <xdr:nvSpPr>
        <xdr:cNvPr id="7" name="TextBox 6"/>
        <xdr:cNvSpPr txBox="1"/>
      </xdr:nvSpPr>
      <xdr:spPr>
        <a:xfrm>
          <a:off x="3317205" y="3878005"/>
          <a:ext cx="225780" cy="263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y</a:t>
          </a:r>
        </a:p>
      </xdr:txBody>
    </xdr:sp>
    <xdr:clientData/>
  </xdr:twoCellAnchor>
  <xdr:twoCellAnchor>
    <xdr:from>
      <xdr:col>10</xdr:col>
      <xdr:colOff>303202</xdr:colOff>
      <xdr:row>39</xdr:row>
      <xdr:rowOff>135335</xdr:rowOff>
    </xdr:from>
    <xdr:to>
      <xdr:col>10</xdr:col>
      <xdr:colOff>553484</xdr:colOff>
      <xdr:row>41</xdr:row>
      <xdr:rowOff>79864</xdr:rowOff>
    </xdr:to>
    <xdr:sp macro="" textlink="">
      <xdr:nvSpPr>
        <xdr:cNvPr id="8" name="TextBox 7"/>
        <xdr:cNvSpPr txBox="1"/>
      </xdr:nvSpPr>
      <xdr:spPr>
        <a:xfrm>
          <a:off x="6508059" y="6492592"/>
          <a:ext cx="250282" cy="292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x</a:t>
          </a:r>
        </a:p>
      </xdr:txBody>
    </xdr:sp>
    <xdr:clientData/>
  </xdr:twoCellAnchor>
  <xdr:twoCellAnchor>
    <xdr:from>
      <xdr:col>5</xdr:col>
      <xdr:colOff>439518</xdr:colOff>
      <xdr:row>25</xdr:row>
      <xdr:rowOff>107026</xdr:rowOff>
    </xdr:from>
    <xdr:to>
      <xdr:col>5</xdr:col>
      <xdr:colOff>440490</xdr:colOff>
      <xdr:row>27</xdr:row>
      <xdr:rowOff>91226</xdr:rowOff>
    </xdr:to>
    <xdr:cxnSp macro="">
      <xdr:nvCxnSpPr>
        <xdr:cNvPr id="11" name="Straight Arrow Connector 10"/>
        <xdr:cNvCxnSpPr/>
      </xdr:nvCxnSpPr>
      <xdr:spPr>
        <a:xfrm rot="5400000" flipH="1" flipV="1">
          <a:off x="3376161" y="4148126"/>
          <a:ext cx="332543" cy="97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74088</xdr:colOff>
      <xdr:row>41</xdr:row>
      <xdr:rowOff>44779</xdr:rowOff>
    </xdr:from>
    <xdr:to>
      <xdr:col>10</xdr:col>
      <xdr:colOff>365558</xdr:colOff>
      <xdr:row>41</xdr:row>
      <xdr:rowOff>45831</xdr:rowOff>
    </xdr:to>
    <xdr:cxnSp macro="">
      <xdr:nvCxnSpPr>
        <xdr:cNvPr id="12" name="Straight Arrow Connector 11"/>
        <xdr:cNvCxnSpPr/>
      </xdr:nvCxnSpPr>
      <xdr:spPr>
        <a:xfrm rot="10800000" flipH="1" flipV="1">
          <a:off x="6278945" y="6750379"/>
          <a:ext cx="291470" cy="105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40822</xdr:colOff>
      <xdr:row>7</xdr:row>
      <xdr:rowOff>40821</xdr:rowOff>
    </xdr:from>
    <xdr:to>
      <xdr:col>4</xdr:col>
      <xdr:colOff>66675</xdr:colOff>
      <xdr:row>10</xdr:row>
      <xdr:rowOff>145236</xdr:rowOff>
    </xdr:to>
    <xdr:grpSp>
      <xdr:nvGrpSpPr>
        <xdr:cNvPr id="14" name="Group 13"/>
        <xdr:cNvGrpSpPr/>
      </xdr:nvGrpSpPr>
      <xdr:grpSpPr>
        <a:xfrm>
          <a:off x="40822" y="1260021"/>
          <a:ext cx="2507796" cy="626929"/>
          <a:chOff x="40822" y="1267641"/>
          <a:chExt cx="2570933" cy="630195"/>
        </a:xfrm>
      </xdr:grpSpPr>
      <xdr:pic>
        <xdr:nvPicPr>
          <xdr:cNvPr id="17" name="Picture 1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8" name="Picture 1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xdr:col>
      <xdr:colOff>189318</xdr:colOff>
      <xdr:row>17</xdr:row>
      <xdr:rowOff>130628</xdr:rowOff>
    </xdr:from>
    <xdr:to>
      <xdr:col>4</xdr:col>
      <xdr:colOff>359229</xdr:colOff>
      <xdr:row>21</xdr:row>
      <xdr:rowOff>62475</xdr:rowOff>
    </xdr:to>
    <xdr:grpSp>
      <xdr:nvGrpSpPr>
        <xdr:cNvPr id="13" name="Group 12"/>
        <xdr:cNvGrpSpPr/>
      </xdr:nvGrpSpPr>
      <xdr:grpSpPr>
        <a:xfrm>
          <a:off x="2050775" y="3135085"/>
          <a:ext cx="790397" cy="628533"/>
          <a:chOff x="1071060" y="3004457"/>
          <a:chExt cx="790397" cy="628532"/>
        </a:xfrm>
      </xdr:grpSpPr>
      <xdr:sp macro="" textlink="">
        <xdr:nvSpPr>
          <xdr:cNvPr id="10" name="Rectangle 9"/>
          <xdr:cNvSpPr/>
        </xdr:nvSpPr>
        <xdr:spPr>
          <a:xfrm>
            <a:off x="1240971" y="3004457"/>
            <a:ext cx="620486" cy="17417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Rectangle 15"/>
          <xdr:cNvSpPr/>
        </xdr:nvSpPr>
        <xdr:spPr>
          <a:xfrm rot="5400000">
            <a:off x="841750" y="3233767"/>
            <a:ext cx="628532" cy="16991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7</xdr:col>
      <xdr:colOff>130629</xdr:colOff>
      <xdr:row>16</xdr:row>
      <xdr:rowOff>185057</xdr:rowOff>
    </xdr:from>
    <xdr:to>
      <xdr:col>8</xdr:col>
      <xdr:colOff>130630</xdr:colOff>
      <xdr:row>21</xdr:row>
      <xdr:rowOff>95133</xdr:rowOff>
    </xdr:to>
    <xdr:grpSp>
      <xdr:nvGrpSpPr>
        <xdr:cNvPr id="15" name="Group 14"/>
        <xdr:cNvGrpSpPr/>
      </xdr:nvGrpSpPr>
      <xdr:grpSpPr>
        <a:xfrm>
          <a:off x="4474029" y="2993571"/>
          <a:ext cx="620487" cy="802705"/>
          <a:chOff x="3559628" y="2677886"/>
          <a:chExt cx="620487" cy="802704"/>
        </a:xfrm>
      </xdr:grpSpPr>
      <xdr:sp macro="" textlink="">
        <xdr:nvSpPr>
          <xdr:cNvPr id="19" name="Rectangle 18"/>
          <xdr:cNvSpPr/>
        </xdr:nvSpPr>
        <xdr:spPr>
          <a:xfrm>
            <a:off x="3559628" y="2677886"/>
            <a:ext cx="620487" cy="17417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Rectangle 19"/>
          <xdr:cNvSpPr/>
        </xdr:nvSpPr>
        <xdr:spPr>
          <a:xfrm rot="5400000">
            <a:off x="3331501" y="3080185"/>
            <a:ext cx="628532" cy="17227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68"/>
    <col min="3" max="3" width="10.6640625" style="68" bestFit="1" customWidth="1"/>
    <col min="4" max="11" width="9.109375" style="68"/>
    <col min="12" max="12" width="5.44140625" style="53" customWidth="1"/>
    <col min="13" max="17" width="5.33203125" style="95" customWidth="1"/>
    <col min="18" max="19" width="5.33203125" style="96" customWidth="1"/>
    <col min="20" max="25" width="9.109375" style="98"/>
    <col min="26" max="16384" width="9.109375" style="68"/>
  </cols>
  <sheetData>
    <row r="1" spans="1:25" s="53" customFormat="1" ht="13.8" x14ac:dyDescent="0.3">
      <c r="A1" s="49"/>
      <c r="B1" s="50" t="s">
        <v>0</v>
      </c>
      <c r="C1" s="51" t="s">
        <v>32</v>
      </c>
      <c r="D1" s="49"/>
      <c r="E1" s="49"/>
      <c r="F1" s="50" t="s">
        <v>48</v>
      </c>
      <c r="G1" s="52"/>
      <c r="H1" s="49"/>
      <c r="I1" s="49"/>
      <c r="J1" s="49"/>
      <c r="K1" s="49"/>
      <c r="M1" s="91"/>
      <c r="N1" s="91"/>
      <c r="O1" s="91"/>
      <c r="P1" s="91"/>
      <c r="Q1" s="91"/>
      <c r="R1" s="91"/>
      <c r="S1" s="91"/>
      <c r="T1" s="92"/>
      <c r="U1" s="92"/>
      <c r="V1" s="92"/>
      <c r="W1" s="93"/>
      <c r="X1" s="94"/>
      <c r="Y1" s="92"/>
    </row>
    <row r="2" spans="1:25" s="53" customFormat="1" ht="13.8" x14ac:dyDescent="0.3">
      <c r="A2" s="49"/>
      <c r="B2" s="50" t="s">
        <v>1</v>
      </c>
      <c r="C2" s="51" t="s">
        <v>33</v>
      </c>
      <c r="D2" s="49"/>
      <c r="E2" s="49"/>
      <c r="F2" s="50" t="s">
        <v>2</v>
      </c>
      <c r="G2" s="51"/>
      <c r="H2" s="49"/>
      <c r="I2" s="49"/>
      <c r="J2" s="49"/>
      <c r="K2" s="49"/>
      <c r="M2" s="91"/>
      <c r="N2" s="91"/>
      <c r="O2" s="91"/>
      <c r="P2" s="91"/>
      <c r="Q2" s="91"/>
      <c r="R2" s="91"/>
      <c r="S2" s="91"/>
      <c r="T2" s="92"/>
      <c r="U2" s="92"/>
      <c r="V2" s="92"/>
      <c r="W2" s="93"/>
      <c r="X2" s="94"/>
      <c r="Y2" s="92"/>
    </row>
    <row r="3" spans="1:25" s="53" customFormat="1" ht="13.8" x14ac:dyDescent="0.3">
      <c r="A3" s="49"/>
      <c r="B3" s="50" t="s">
        <v>3</v>
      </c>
      <c r="C3" s="58"/>
      <c r="D3" s="49"/>
      <c r="E3" s="49"/>
      <c r="F3" s="50" t="s">
        <v>4</v>
      </c>
      <c r="G3" s="51"/>
      <c r="H3" s="49"/>
      <c r="I3" s="49"/>
      <c r="J3" s="49"/>
      <c r="K3" s="49"/>
      <c r="M3" s="91"/>
      <c r="N3" s="91"/>
      <c r="O3" s="91"/>
      <c r="P3" s="91"/>
      <c r="Q3" s="91"/>
      <c r="R3" s="91"/>
      <c r="S3" s="91"/>
      <c r="T3" s="92"/>
      <c r="U3" s="92"/>
      <c r="V3" s="92"/>
      <c r="W3" s="93"/>
      <c r="X3" s="94"/>
      <c r="Y3" s="92"/>
    </row>
    <row r="4" spans="1:25" s="53" customFormat="1" ht="13.8" x14ac:dyDescent="0.3">
      <c r="A4" s="49"/>
      <c r="B4" s="50" t="s">
        <v>60</v>
      </c>
      <c r="C4" s="52"/>
      <c r="D4" s="49"/>
      <c r="E4" s="49"/>
      <c r="F4" s="50" t="s">
        <v>61</v>
      </c>
      <c r="G4" s="51" t="s">
        <v>62</v>
      </c>
      <c r="H4" s="49"/>
      <c r="I4" s="49"/>
      <c r="J4" s="49"/>
      <c r="K4" s="49"/>
      <c r="M4" s="91"/>
      <c r="N4" s="91"/>
      <c r="O4" s="91"/>
      <c r="P4" s="91"/>
      <c r="Q4" s="95"/>
      <c r="R4" s="96"/>
      <c r="S4" s="96"/>
      <c r="T4" s="92"/>
      <c r="U4" s="92"/>
      <c r="V4" s="92"/>
      <c r="W4" s="93"/>
      <c r="X4" s="94"/>
      <c r="Y4" s="92"/>
    </row>
    <row r="5" spans="1:25" s="53" customFormat="1" ht="13.8" x14ac:dyDescent="0.3">
      <c r="A5" s="49"/>
      <c r="B5" s="50" t="s">
        <v>63</v>
      </c>
      <c r="C5" s="52"/>
      <c r="D5" s="49"/>
      <c r="E5" s="50"/>
      <c r="F5" s="49"/>
      <c r="G5" s="49"/>
      <c r="H5" s="49"/>
      <c r="I5" s="49"/>
      <c r="J5" s="49"/>
      <c r="K5" s="49"/>
      <c r="M5" s="91"/>
      <c r="N5" s="91"/>
      <c r="O5" s="91"/>
      <c r="P5" s="91"/>
      <c r="Q5" s="95"/>
      <c r="R5" s="96"/>
      <c r="S5" s="96"/>
      <c r="T5" s="92"/>
      <c r="U5" s="92"/>
      <c r="V5" s="92"/>
      <c r="W5" s="93"/>
      <c r="X5" s="94"/>
      <c r="Y5" s="92"/>
    </row>
    <row r="6" spans="1:25" s="53" customFormat="1" ht="13.8" x14ac:dyDescent="0.3">
      <c r="A6" s="49"/>
      <c r="B6" s="49" t="s">
        <v>5</v>
      </c>
      <c r="C6" s="61"/>
      <c r="D6" s="49"/>
      <c r="E6" s="49"/>
      <c r="F6" s="49"/>
      <c r="G6" s="49"/>
      <c r="H6" s="49"/>
      <c r="I6" s="49"/>
      <c r="J6" s="49"/>
      <c r="K6" s="49"/>
      <c r="M6" s="91"/>
      <c r="N6" s="91"/>
      <c r="O6" s="91"/>
      <c r="P6" s="91"/>
      <c r="Q6" s="95"/>
      <c r="R6" s="96"/>
      <c r="S6" s="96"/>
      <c r="T6" s="92"/>
      <c r="U6" s="92"/>
      <c r="V6" s="92"/>
      <c r="W6" s="93"/>
      <c r="X6" s="94"/>
      <c r="Y6" s="92"/>
    </row>
    <row r="7" spans="1:25" s="53" customFormat="1" ht="13.8" x14ac:dyDescent="0.3">
      <c r="A7" s="49"/>
      <c r="B7" s="49"/>
      <c r="C7" s="49"/>
      <c r="D7" s="49"/>
      <c r="E7" s="49"/>
      <c r="F7" s="49"/>
      <c r="G7" s="49"/>
      <c r="H7" s="49"/>
      <c r="I7" s="49"/>
      <c r="J7" s="49"/>
      <c r="K7" s="49"/>
      <c r="M7" s="91"/>
      <c r="N7" s="91"/>
      <c r="O7" s="91"/>
      <c r="P7" s="91"/>
      <c r="Q7" s="95"/>
      <c r="R7" s="96"/>
      <c r="S7" s="96"/>
      <c r="T7" s="92"/>
      <c r="U7" s="92"/>
      <c r="V7" s="92"/>
      <c r="W7" s="93"/>
      <c r="X7" s="94"/>
      <c r="Y7" s="92"/>
    </row>
    <row r="8" spans="1:25" s="53" customFormat="1" ht="13.8" x14ac:dyDescent="0.3">
      <c r="A8" s="62"/>
      <c r="E8" s="55"/>
      <c r="F8" s="56"/>
      <c r="H8" s="63"/>
      <c r="I8" s="55"/>
      <c r="J8" s="64"/>
      <c r="K8" s="65"/>
      <c r="L8" s="66"/>
      <c r="M8" s="91"/>
      <c r="N8" s="91"/>
      <c r="O8" s="91"/>
      <c r="P8" s="91"/>
      <c r="Q8" s="95"/>
      <c r="R8" s="96"/>
      <c r="S8" s="96"/>
      <c r="T8" s="92"/>
      <c r="U8" s="92"/>
      <c r="V8" s="92"/>
      <c r="W8" s="92"/>
      <c r="X8" s="92"/>
      <c r="Y8" s="92"/>
    </row>
    <row r="9" spans="1:25" s="53" customFormat="1" ht="13.8" x14ac:dyDescent="0.3">
      <c r="E9" s="55"/>
      <c r="F9" s="63"/>
      <c r="H9" s="63"/>
      <c r="I9" s="55"/>
      <c r="J9" s="65"/>
      <c r="K9" s="65"/>
      <c r="L9" s="66"/>
      <c r="M9" s="91"/>
      <c r="N9" s="91"/>
      <c r="O9" s="91"/>
      <c r="P9" s="91"/>
      <c r="Q9" s="95"/>
      <c r="R9" s="96"/>
      <c r="S9" s="96"/>
      <c r="T9" s="92"/>
      <c r="U9" s="92"/>
      <c r="V9" s="92"/>
      <c r="W9" s="92"/>
      <c r="X9" s="92"/>
      <c r="Y9" s="92"/>
    </row>
    <row r="10" spans="1:25" s="53" customFormat="1" ht="13.8" x14ac:dyDescent="0.3">
      <c r="E10" s="55"/>
      <c r="F10" s="63"/>
      <c r="H10" s="63"/>
      <c r="I10" s="55"/>
      <c r="J10" s="56"/>
      <c r="K10" s="63"/>
      <c r="L10" s="66"/>
      <c r="M10" s="91"/>
      <c r="N10" s="91"/>
      <c r="O10" s="91"/>
      <c r="P10" s="91"/>
      <c r="Q10" s="95"/>
      <c r="R10" s="96"/>
      <c r="S10" s="96"/>
      <c r="T10" s="92"/>
      <c r="U10" s="92"/>
      <c r="V10" s="92"/>
      <c r="W10" s="92"/>
      <c r="X10" s="92"/>
      <c r="Y10" s="92"/>
    </row>
    <row r="11" spans="1:25" s="53" customFormat="1" ht="13.8" x14ac:dyDescent="0.3">
      <c r="E11" s="55"/>
      <c r="F11" s="63"/>
      <c r="I11" s="67"/>
      <c r="J11" s="56"/>
      <c r="M11" s="91"/>
      <c r="N11" s="91"/>
      <c r="O11" s="91"/>
      <c r="P11" s="91"/>
      <c r="Q11" s="91"/>
      <c r="R11" s="91"/>
      <c r="S11" s="91"/>
      <c r="T11" s="92"/>
      <c r="U11" s="92"/>
      <c r="V11" s="92"/>
      <c r="W11" s="92"/>
      <c r="X11" s="92"/>
      <c r="Y11" s="92"/>
    </row>
    <row r="12" spans="1:25" x14ac:dyDescent="0.3">
      <c r="C12" s="69" t="str">
        <f>G4</f>
        <v>IMPORTANT INFORMATION</v>
      </c>
      <c r="M12" s="91"/>
      <c r="N12" s="91"/>
      <c r="O12" s="91"/>
      <c r="P12" s="91"/>
      <c r="Q12" s="97"/>
      <c r="R12" s="97"/>
      <c r="S12" s="97"/>
    </row>
    <row r="13" spans="1:25" s="53" customFormat="1" ht="13.8" x14ac:dyDescent="0.3">
      <c r="M13" s="91"/>
      <c r="N13" s="91"/>
      <c r="O13" s="91"/>
      <c r="P13" s="91"/>
      <c r="Q13" s="91"/>
      <c r="R13" s="91"/>
      <c r="S13" s="91"/>
      <c r="T13" s="92"/>
      <c r="U13" s="92"/>
      <c r="V13" s="92"/>
      <c r="W13" s="92"/>
      <c r="X13" s="92"/>
      <c r="Y13" s="92"/>
    </row>
    <row r="14" spans="1:25" s="53" customFormat="1" ht="13.8" x14ac:dyDescent="0.3">
      <c r="B14" s="70" t="s">
        <v>67</v>
      </c>
      <c r="M14" s="91"/>
      <c r="N14" s="91"/>
      <c r="O14" s="91"/>
      <c r="P14" s="91"/>
      <c r="Q14" s="91"/>
      <c r="R14" s="91"/>
      <c r="S14" s="91"/>
      <c r="T14" s="92"/>
      <c r="U14" s="92"/>
      <c r="V14" s="92"/>
      <c r="W14" s="92"/>
      <c r="X14" s="92"/>
      <c r="Y14" s="92"/>
    </row>
    <row r="15" spans="1:25" s="53" customFormat="1" ht="13.8" x14ac:dyDescent="0.3">
      <c r="A15" s="71"/>
      <c r="K15" s="71"/>
      <c r="M15" s="95"/>
      <c r="N15" s="95"/>
      <c r="O15" s="95"/>
      <c r="P15" s="95"/>
      <c r="Q15" s="95"/>
      <c r="R15" s="96"/>
      <c r="S15" s="96"/>
      <c r="T15" s="92"/>
      <c r="U15" s="92"/>
      <c r="V15" s="92"/>
      <c r="W15" s="92"/>
      <c r="X15" s="92"/>
      <c r="Y15" s="92"/>
    </row>
    <row r="16" spans="1:25" s="53" customFormat="1" ht="12.75" customHeight="1" x14ac:dyDescent="0.3">
      <c r="B16" s="123" t="s">
        <v>73</v>
      </c>
      <c r="C16" s="123"/>
      <c r="D16" s="123"/>
      <c r="E16" s="123"/>
      <c r="F16" s="123"/>
      <c r="G16" s="123"/>
      <c r="H16" s="123"/>
      <c r="I16" s="123"/>
      <c r="J16" s="123"/>
      <c r="M16" s="95"/>
      <c r="N16" s="95"/>
      <c r="O16" s="95"/>
      <c r="P16" s="95"/>
      <c r="Q16" s="95"/>
      <c r="R16" s="96"/>
      <c r="S16" s="96"/>
      <c r="T16" s="92"/>
      <c r="U16" s="92"/>
      <c r="V16" s="92"/>
      <c r="W16" s="92"/>
      <c r="X16" s="92"/>
      <c r="Y16" s="92"/>
    </row>
    <row r="17" spans="1:25" s="53" customFormat="1" ht="13.8" x14ac:dyDescent="0.3">
      <c r="B17" s="123"/>
      <c r="C17" s="123"/>
      <c r="D17" s="123"/>
      <c r="E17" s="123"/>
      <c r="F17" s="123"/>
      <c r="G17" s="123"/>
      <c r="H17" s="123"/>
      <c r="I17" s="123"/>
      <c r="J17" s="123"/>
      <c r="M17" s="95"/>
      <c r="N17" s="95"/>
      <c r="O17" s="95"/>
      <c r="P17" s="95"/>
      <c r="Q17" s="95"/>
      <c r="R17" s="96"/>
      <c r="S17" s="96"/>
      <c r="T17" s="92"/>
      <c r="U17" s="92"/>
      <c r="V17" s="92"/>
      <c r="W17" s="92"/>
      <c r="X17" s="92"/>
      <c r="Y17" s="92"/>
    </row>
    <row r="18" spans="1:25" s="53" customFormat="1" ht="13.8" x14ac:dyDescent="0.3">
      <c r="B18" s="123"/>
      <c r="C18" s="123"/>
      <c r="D18" s="123"/>
      <c r="E18" s="123"/>
      <c r="F18" s="123"/>
      <c r="G18" s="123"/>
      <c r="H18" s="123"/>
      <c r="I18" s="123"/>
      <c r="J18" s="123"/>
      <c r="M18" s="95"/>
      <c r="N18" s="95"/>
      <c r="O18" s="95"/>
      <c r="P18" s="95"/>
      <c r="Q18" s="95"/>
      <c r="R18" s="96"/>
      <c r="S18" s="96"/>
      <c r="T18" s="92"/>
      <c r="U18" s="92"/>
      <c r="V18" s="92"/>
      <c r="W18" s="92"/>
      <c r="X18" s="92"/>
      <c r="Y18" s="92"/>
    </row>
    <row r="19" spans="1:25" s="53" customFormat="1" ht="13.8" x14ac:dyDescent="0.3">
      <c r="B19" s="123"/>
      <c r="C19" s="123"/>
      <c r="D19" s="123"/>
      <c r="E19" s="123"/>
      <c r="F19" s="123"/>
      <c r="G19" s="123"/>
      <c r="H19" s="123"/>
      <c r="I19" s="123"/>
      <c r="J19" s="123"/>
      <c r="M19" s="95"/>
      <c r="N19" s="95"/>
      <c r="O19" s="95"/>
      <c r="P19" s="95"/>
      <c r="Q19" s="95"/>
      <c r="R19" s="96"/>
      <c r="S19" s="96"/>
      <c r="T19" s="92"/>
      <c r="U19" s="92"/>
      <c r="V19" s="92"/>
      <c r="W19" s="92"/>
      <c r="X19" s="92"/>
      <c r="Y19" s="92"/>
    </row>
    <row r="20" spans="1:25" s="53" customFormat="1" ht="12.75" customHeight="1" x14ac:dyDescent="0.3">
      <c r="A20" s="71"/>
      <c r="B20" s="72" t="s">
        <v>74</v>
      </c>
      <c r="C20" s="71"/>
      <c r="D20" s="71"/>
      <c r="E20" s="71"/>
      <c r="F20" s="71"/>
      <c r="G20" s="71"/>
      <c r="H20" s="71"/>
      <c r="I20" s="71"/>
      <c r="J20" s="71"/>
      <c r="K20" s="71"/>
      <c r="M20" s="95"/>
      <c r="N20" s="95"/>
      <c r="O20" s="95"/>
      <c r="P20" s="95"/>
      <c r="Q20" s="95"/>
      <c r="R20" s="96"/>
      <c r="S20" s="96"/>
      <c r="T20" s="92"/>
      <c r="U20" s="92"/>
      <c r="V20" s="92"/>
      <c r="W20" s="92"/>
      <c r="X20" s="92"/>
      <c r="Y20" s="92"/>
    </row>
    <row r="21" spans="1:25" s="53" customFormat="1" ht="13.8" x14ac:dyDescent="0.3">
      <c r="A21" s="71"/>
      <c r="B21" s="72"/>
      <c r="C21" s="71"/>
      <c r="D21" s="71"/>
      <c r="E21" s="71"/>
      <c r="F21" s="71"/>
      <c r="G21" s="71"/>
      <c r="H21" s="71"/>
      <c r="I21" s="71"/>
      <c r="J21" s="71"/>
      <c r="K21" s="71"/>
      <c r="M21" s="95"/>
      <c r="N21" s="95"/>
      <c r="O21" s="95"/>
      <c r="P21" s="95"/>
      <c r="Q21" s="95"/>
      <c r="R21" s="96"/>
      <c r="S21" s="96"/>
      <c r="T21" s="92"/>
      <c r="U21" s="92"/>
      <c r="V21" s="92"/>
      <c r="W21" s="92"/>
      <c r="X21" s="92"/>
      <c r="Y21" s="92"/>
    </row>
    <row r="22" spans="1:25" s="53" customFormat="1" ht="13.8" x14ac:dyDescent="0.3">
      <c r="A22" s="71"/>
      <c r="B22" s="123" t="s">
        <v>75</v>
      </c>
      <c r="C22" s="123"/>
      <c r="D22" s="123"/>
      <c r="E22" s="123"/>
      <c r="F22" s="123"/>
      <c r="G22" s="123"/>
      <c r="H22" s="123"/>
      <c r="I22" s="123"/>
      <c r="J22" s="123"/>
      <c r="K22" s="71"/>
      <c r="M22" s="95"/>
      <c r="N22" s="95"/>
      <c r="O22" s="95"/>
      <c r="P22" s="95"/>
      <c r="Q22" s="95"/>
      <c r="R22" s="96"/>
      <c r="S22" s="96"/>
      <c r="T22" s="92"/>
      <c r="U22" s="92"/>
      <c r="V22" s="92"/>
      <c r="W22" s="92"/>
      <c r="X22" s="92"/>
      <c r="Y22" s="92"/>
    </row>
    <row r="23" spans="1:25" s="53" customFormat="1" ht="13.8" x14ac:dyDescent="0.3">
      <c r="A23" s="71"/>
      <c r="B23" s="123"/>
      <c r="C23" s="123"/>
      <c r="D23" s="123"/>
      <c r="E23" s="123"/>
      <c r="F23" s="123"/>
      <c r="G23" s="123"/>
      <c r="H23" s="123"/>
      <c r="I23" s="123"/>
      <c r="J23" s="123"/>
      <c r="K23" s="71"/>
      <c r="M23" s="95"/>
      <c r="N23" s="95"/>
      <c r="O23" s="95"/>
      <c r="P23" s="95"/>
      <c r="Q23" s="95"/>
      <c r="R23" s="96"/>
      <c r="S23" s="99"/>
      <c r="T23" s="92"/>
      <c r="U23" s="92"/>
      <c r="V23" s="92"/>
      <c r="W23" s="92"/>
      <c r="X23" s="92"/>
      <c r="Y23" s="92"/>
    </row>
    <row r="24" spans="1:25" s="53" customFormat="1" ht="13.8" x14ac:dyDescent="0.3">
      <c r="A24" s="71"/>
      <c r="B24" s="123"/>
      <c r="C24" s="123"/>
      <c r="D24" s="123"/>
      <c r="E24" s="123"/>
      <c r="F24" s="123"/>
      <c r="G24" s="123"/>
      <c r="H24" s="123"/>
      <c r="I24" s="123"/>
      <c r="J24" s="123"/>
      <c r="K24" s="71"/>
      <c r="M24" s="95"/>
      <c r="N24" s="95"/>
      <c r="O24" s="95"/>
      <c r="P24" s="95"/>
      <c r="Q24" s="95"/>
      <c r="R24" s="96"/>
      <c r="S24" s="99"/>
      <c r="T24" s="92"/>
      <c r="U24" s="92"/>
      <c r="V24" s="92"/>
      <c r="W24" s="92"/>
      <c r="X24" s="92"/>
      <c r="Y24" s="92"/>
    </row>
    <row r="25" spans="1:25" s="53" customFormat="1" ht="12.75" customHeight="1" x14ac:dyDescent="0.3">
      <c r="A25" s="71"/>
      <c r="B25" s="101"/>
      <c r="C25" s="101"/>
      <c r="D25" s="101"/>
      <c r="E25" s="101"/>
      <c r="F25" s="104" t="s">
        <v>85</v>
      </c>
      <c r="G25" s="101"/>
      <c r="H25" s="101"/>
      <c r="I25" s="101"/>
      <c r="J25" s="101"/>
      <c r="K25" s="71"/>
      <c r="M25" s="95"/>
      <c r="N25" s="95"/>
      <c r="O25" s="95"/>
      <c r="P25" s="95"/>
      <c r="Q25" s="95"/>
      <c r="R25" s="96"/>
      <c r="S25" s="96"/>
      <c r="T25" s="92"/>
      <c r="U25" s="92"/>
      <c r="V25" s="92"/>
      <c r="W25" s="92"/>
      <c r="X25" s="92"/>
      <c r="Y25" s="92"/>
    </row>
    <row r="26" spans="1:25" s="53" customFormat="1" ht="13.8" x14ac:dyDescent="0.3">
      <c r="A26" s="71"/>
      <c r="B26" s="123" t="s">
        <v>76</v>
      </c>
      <c r="C26" s="123"/>
      <c r="D26" s="123"/>
      <c r="E26" s="123"/>
      <c r="F26" s="123"/>
      <c r="G26" s="123"/>
      <c r="H26" s="123"/>
      <c r="I26" s="123"/>
      <c r="J26" s="123"/>
      <c r="K26" s="71"/>
      <c r="M26" s="95"/>
      <c r="N26" s="95"/>
      <c r="O26" s="95"/>
      <c r="P26" s="95"/>
      <c r="Q26" s="95"/>
      <c r="R26" s="96"/>
      <c r="S26" s="96"/>
      <c r="T26" s="92"/>
      <c r="U26" s="92"/>
      <c r="V26" s="92"/>
      <c r="W26" s="92"/>
      <c r="X26" s="92"/>
      <c r="Y26" s="92"/>
    </row>
    <row r="27" spans="1:25" s="53" customFormat="1" ht="13.8" x14ac:dyDescent="0.3">
      <c r="A27" s="71"/>
      <c r="B27" s="123"/>
      <c r="C27" s="123"/>
      <c r="D27" s="123"/>
      <c r="E27" s="123"/>
      <c r="F27" s="123"/>
      <c r="G27" s="123"/>
      <c r="H27" s="123"/>
      <c r="I27" s="123"/>
      <c r="J27" s="123"/>
      <c r="K27" s="71"/>
      <c r="M27" s="95"/>
      <c r="N27" s="95"/>
      <c r="O27" s="95"/>
      <c r="P27" s="95"/>
      <c r="Q27" s="95"/>
      <c r="R27" s="96"/>
      <c r="S27" s="96"/>
      <c r="T27" s="92"/>
      <c r="U27" s="92"/>
      <c r="V27" s="92"/>
      <c r="W27" s="92"/>
      <c r="X27" s="92"/>
      <c r="Y27" s="92"/>
    </row>
    <row r="28" spans="1:25" s="53" customFormat="1" ht="13.8" x14ac:dyDescent="0.3">
      <c r="A28" s="71"/>
      <c r="B28" s="101"/>
      <c r="C28" s="101"/>
      <c r="D28" s="101"/>
      <c r="E28" s="101"/>
      <c r="F28" s="101"/>
      <c r="G28" s="101"/>
      <c r="H28" s="101"/>
      <c r="I28" s="101"/>
      <c r="J28" s="101"/>
      <c r="K28" s="71"/>
      <c r="M28" s="95"/>
      <c r="N28" s="95"/>
      <c r="O28" s="95"/>
      <c r="P28" s="95"/>
      <c r="Q28" s="95"/>
      <c r="R28" s="96"/>
      <c r="S28" s="96"/>
      <c r="T28" s="92"/>
      <c r="U28" s="92"/>
      <c r="V28" s="92"/>
      <c r="W28" s="92"/>
      <c r="X28" s="92"/>
      <c r="Y28" s="92"/>
    </row>
    <row r="29" spans="1:25" s="53" customFormat="1" ht="13.8" x14ac:dyDescent="0.3">
      <c r="A29" s="71"/>
      <c r="B29" s="123" t="s">
        <v>77</v>
      </c>
      <c r="C29" s="123"/>
      <c r="D29" s="123"/>
      <c r="E29" s="123"/>
      <c r="F29" s="123"/>
      <c r="G29" s="123"/>
      <c r="H29" s="123"/>
      <c r="I29" s="123"/>
      <c r="J29" s="123"/>
      <c r="K29" s="71"/>
      <c r="M29" s="95"/>
      <c r="N29" s="95"/>
      <c r="O29" s="95"/>
      <c r="P29" s="95"/>
      <c r="Q29" s="95"/>
      <c r="R29" s="96"/>
      <c r="S29" s="96"/>
      <c r="T29" s="92"/>
      <c r="U29" s="92"/>
      <c r="V29" s="92"/>
      <c r="W29" s="92"/>
      <c r="X29" s="92"/>
      <c r="Y29" s="92"/>
    </row>
    <row r="30" spans="1:25" s="53" customFormat="1" ht="13.8" x14ac:dyDescent="0.3">
      <c r="A30" s="71"/>
      <c r="B30" s="123"/>
      <c r="C30" s="123"/>
      <c r="D30" s="123"/>
      <c r="E30" s="123"/>
      <c r="F30" s="123"/>
      <c r="G30" s="123"/>
      <c r="H30" s="123"/>
      <c r="I30" s="123"/>
      <c r="J30" s="123"/>
      <c r="K30" s="71"/>
      <c r="M30" s="95"/>
      <c r="N30" s="95"/>
      <c r="O30" s="95"/>
      <c r="P30" s="95"/>
      <c r="Q30" s="95"/>
      <c r="R30" s="96"/>
      <c r="S30" s="96"/>
      <c r="T30" s="92"/>
      <c r="U30" s="92"/>
      <c r="V30" s="92"/>
      <c r="W30" s="92"/>
      <c r="X30" s="92"/>
      <c r="Y30" s="92"/>
    </row>
    <row r="31" spans="1:25" s="53" customFormat="1" ht="12.75" customHeight="1" x14ac:dyDescent="0.3">
      <c r="A31" s="71"/>
      <c r="B31" s="123"/>
      <c r="C31" s="123"/>
      <c r="D31" s="123"/>
      <c r="E31" s="123"/>
      <c r="F31" s="123"/>
      <c r="G31" s="123"/>
      <c r="H31" s="123"/>
      <c r="I31" s="123"/>
      <c r="J31" s="123"/>
      <c r="K31" s="71"/>
      <c r="M31" s="95"/>
      <c r="N31" s="95"/>
      <c r="O31" s="95"/>
      <c r="P31" s="95"/>
      <c r="Q31" s="95"/>
      <c r="R31" s="96"/>
      <c r="S31" s="96"/>
      <c r="T31" s="92"/>
      <c r="U31" s="92"/>
      <c r="V31" s="92"/>
      <c r="W31" s="92"/>
      <c r="X31" s="92"/>
      <c r="Y31" s="92"/>
    </row>
    <row r="32" spans="1:25" s="53" customFormat="1" ht="13.8" x14ac:dyDescent="0.3">
      <c r="A32" s="71"/>
      <c r="B32" s="123"/>
      <c r="C32" s="123"/>
      <c r="D32" s="123"/>
      <c r="E32" s="123"/>
      <c r="F32" s="123"/>
      <c r="G32" s="123"/>
      <c r="H32" s="123"/>
      <c r="I32" s="123"/>
      <c r="J32" s="123"/>
      <c r="K32" s="71"/>
      <c r="M32" s="95"/>
      <c r="N32" s="95"/>
      <c r="O32" s="95"/>
      <c r="P32" s="95"/>
      <c r="Q32" s="95"/>
      <c r="R32" s="96"/>
      <c r="S32" s="96"/>
      <c r="T32" s="92"/>
      <c r="U32" s="92"/>
      <c r="V32" s="92"/>
      <c r="W32" s="92"/>
      <c r="X32" s="92"/>
      <c r="Y32" s="92"/>
    </row>
    <row r="33" spans="1:25" s="53" customFormat="1" ht="12.75" customHeight="1" x14ac:dyDescent="0.3">
      <c r="A33" s="71"/>
      <c r="B33" s="123"/>
      <c r="C33" s="123"/>
      <c r="D33" s="123"/>
      <c r="E33" s="123"/>
      <c r="F33" s="123"/>
      <c r="G33" s="123"/>
      <c r="H33" s="123"/>
      <c r="I33" s="123"/>
      <c r="J33" s="123"/>
      <c r="K33" s="71"/>
      <c r="M33" s="95"/>
      <c r="N33" s="95"/>
      <c r="O33" s="95"/>
      <c r="P33" s="95"/>
      <c r="Q33" s="95"/>
      <c r="R33" s="96"/>
      <c r="S33" s="96"/>
      <c r="T33" s="92"/>
      <c r="U33" s="92"/>
      <c r="V33" s="92"/>
      <c r="W33" s="92"/>
      <c r="X33" s="92"/>
      <c r="Y33" s="92"/>
    </row>
    <row r="34" spans="1:25" s="53" customFormat="1" ht="13.8" x14ac:dyDescent="0.3">
      <c r="A34" s="71"/>
      <c r="B34" s="101"/>
      <c r="C34" s="101"/>
      <c r="D34" s="125" t="s">
        <v>68</v>
      </c>
      <c r="E34" s="125"/>
      <c r="F34" s="125"/>
      <c r="G34" s="125"/>
      <c r="H34" s="125"/>
      <c r="I34" s="101"/>
      <c r="J34" s="101"/>
      <c r="K34" s="71"/>
      <c r="M34" s="95"/>
      <c r="N34" s="95"/>
      <c r="O34" s="95"/>
      <c r="P34" s="95"/>
      <c r="Q34" s="95"/>
      <c r="R34" s="96"/>
      <c r="S34" s="99"/>
      <c r="T34" s="92"/>
      <c r="U34" s="92"/>
      <c r="V34" s="92"/>
      <c r="W34" s="92"/>
      <c r="X34" s="92"/>
      <c r="Y34" s="92"/>
    </row>
    <row r="35" spans="1:25" s="53" customFormat="1" ht="13.8" x14ac:dyDescent="0.3">
      <c r="A35" s="71"/>
      <c r="B35" s="71"/>
      <c r="C35" s="71"/>
      <c r="I35" s="71"/>
      <c r="J35" s="71"/>
      <c r="K35" s="71"/>
      <c r="M35" s="95"/>
      <c r="N35" s="95"/>
      <c r="O35" s="95"/>
      <c r="P35" s="95"/>
      <c r="Q35" s="95"/>
      <c r="R35" s="96"/>
      <c r="S35" s="99"/>
      <c r="T35" s="92"/>
      <c r="U35" s="92"/>
      <c r="V35" s="92"/>
      <c r="W35" s="92"/>
      <c r="X35" s="92"/>
      <c r="Y35" s="92"/>
    </row>
    <row r="36" spans="1:25" s="53" customFormat="1" ht="12.75" customHeight="1" x14ac:dyDescent="0.3">
      <c r="A36" s="71"/>
      <c r="B36" s="72" t="s">
        <v>69</v>
      </c>
      <c r="C36" s="71"/>
      <c r="D36" s="71"/>
      <c r="E36" s="71"/>
      <c r="F36" s="102"/>
      <c r="G36" s="71"/>
      <c r="H36" s="71"/>
      <c r="I36" s="71"/>
      <c r="J36" s="71"/>
      <c r="K36" s="71"/>
      <c r="M36" s="95"/>
      <c r="N36" s="95"/>
      <c r="O36" s="95"/>
      <c r="P36" s="95"/>
      <c r="Q36" s="95"/>
      <c r="R36" s="96"/>
      <c r="S36" s="96"/>
      <c r="T36" s="92"/>
      <c r="U36" s="92"/>
      <c r="V36" s="92"/>
      <c r="W36" s="92"/>
      <c r="X36" s="92"/>
      <c r="Y36" s="92"/>
    </row>
    <row r="37" spans="1:25" s="53" customFormat="1" ht="13.8" x14ac:dyDescent="0.3">
      <c r="A37" s="71"/>
      <c r="B37" s="72"/>
      <c r="C37" s="71"/>
      <c r="D37" s="71"/>
      <c r="E37" s="71"/>
      <c r="F37" s="102"/>
      <c r="G37" s="71"/>
      <c r="H37" s="71"/>
      <c r="I37" s="71"/>
      <c r="J37" s="71"/>
      <c r="K37" s="71"/>
      <c r="M37" s="95"/>
      <c r="N37" s="95"/>
      <c r="O37" s="95"/>
      <c r="P37" s="95"/>
      <c r="Q37" s="95"/>
      <c r="R37" s="96"/>
      <c r="S37" s="96"/>
      <c r="T37" s="92"/>
      <c r="U37" s="92"/>
      <c r="V37" s="92"/>
      <c r="W37" s="92"/>
      <c r="X37" s="92"/>
      <c r="Y37" s="92"/>
    </row>
    <row r="38" spans="1:25" s="53" customFormat="1" ht="13.8" x14ac:dyDescent="0.3">
      <c r="A38" s="71"/>
      <c r="B38" s="123" t="s">
        <v>78</v>
      </c>
      <c r="C38" s="123"/>
      <c r="D38" s="123"/>
      <c r="E38" s="123"/>
      <c r="F38" s="123"/>
      <c r="G38" s="123"/>
      <c r="H38" s="123"/>
      <c r="I38" s="123"/>
      <c r="J38" s="123"/>
      <c r="K38" s="71"/>
      <c r="M38" s="95"/>
      <c r="N38" s="95"/>
      <c r="O38" s="95"/>
      <c r="P38" s="95"/>
      <c r="Q38" s="95"/>
      <c r="R38" s="96"/>
      <c r="S38" s="96"/>
      <c r="T38" s="92"/>
      <c r="U38" s="92"/>
      <c r="V38" s="92"/>
      <c r="W38" s="92"/>
      <c r="X38" s="92"/>
      <c r="Y38" s="92"/>
    </row>
    <row r="39" spans="1:25" s="53" customFormat="1" ht="13.8" x14ac:dyDescent="0.3">
      <c r="A39" s="71"/>
      <c r="B39" s="123"/>
      <c r="C39" s="123"/>
      <c r="D39" s="123"/>
      <c r="E39" s="123"/>
      <c r="F39" s="123"/>
      <c r="G39" s="123"/>
      <c r="H39" s="123"/>
      <c r="I39" s="123"/>
      <c r="J39" s="123"/>
      <c r="K39" s="71"/>
      <c r="M39" s="95"/>
      <c r="N39" s="95"/>
      <c r="O39" s="95"/>
      <c r="P39" s="95"/>
      <c r="Q39" s="95"/>
      <c r="R39" s="96"/>
      <c r="S39" s="96"/>
      <c r="T39" s="92"/>
      <c r="U39" s="92"/>
      <c r="V39" s="92"/>
      <c r="W39" s="92"/>
      <c r="X39" s="92"/>
      <c r="Y39" s="92"/>
    </row>
    <row r="40" spans="1:25" s="53" customFormat="1" ht="13.8" x14ac:dyDescent="0.3">
      <c r="A40" s="71"/>
      <c r="B40" s="101"/>
      <c r="C40" s="101"/>
      <c r="D40" s="101"/>
      <c r="E40" s="101"/>
      <c r="F40" s="101"/>
      <c r="G40" s="101"/>
      <c r="H40" s="101"/>
      <c r="I40" s="101"/>
      <c r="J40" s="101"/>
      <c r="K40" s="71"/>
      <c r="M40" s="95"/>
      <c r="N40" s="95"/>
      <c r="O40" s="95"/>
      <c r="P40" s="95"/>
      <c r="Q40" s="95"/>
      <c r="R40" s="96"/>
      <c r="S40" s="96"/>
      <c r="T40" s="92"/>
      <c r="U40" s="92"/>
      <c r="V40" s="92"/>
      <c r="W40" s="92"/>
      <c r="X40" s="92"/>
      <c r="Y40" s="92"/>
    </row>
    <row r="41" spans="1:25" s="53" customFormat="1" ht="13.8" x14ac:dyDescent="0.3">
      <c r="A41" s="71"/>
      <c r="B41" s="123" t="s">
        <v>79</v>
      </c>
      <c r="C41" s="123"/>
      <c r="D41" s="123"/>
      <c r="E41" s="123"/>
      <c r="F41" s="123"/>
      <c r="G41" s="123"/>
      <c r="H41" s="123"/>
      <c r="I41" s="123"/>
      <c r="J41" s="123"/>
      <c r="K41" s="71"/>
      <c r="M41" s="95"/>
      <c r="N41" s="95"/>
      <c r="O41" s="95"/>
      <c r="P41" s="95"/>
      <c r="Q41" s="95"/>
      <c r="R41" s="96"/>
      <c r="S41" s="96"/>
      <c r="T41" s="92"/>
      <c r="U41" s="92"/>
      <c r="V41" s="92"/>
      <c r="W41" s="92"/>
      <c r="X41" s="92"/>
      <c r="Y41" s="92"/>
    </row>
    <row r="42" spans="1:25" s="53" customFormat="1" ht="13.8" x14ac:dyDescent="0.3">
      <c r="A42" s="71"/>
      <c r="B42" s="123"/>
      <c r="C42" s="123"/>
      <c r="D42" s="123"/>
      <c r="E42" s="123"/>
      <c r="F42" s="123"/>
      <c r="G42" s="123"/>
      <c r="H42" s="123"/>
      <c r="I42" s="123"/>
      <c r="J42" s="123"/>
      <c r="K42" s="71"/>
      <c r="M42" s="95"/>
      <c r="N42" s="95"/>
      <c r="O42" s="95"/>
      <c r="P42" s="95"/>
      <c r="Q42" s="95"/>
      <c r="R42" s="96"/>
      <c r="S42" s="96"/>
      <c r="T42" s="92"/>
      <c r="U42" s="92"/>
      <c r="V42" s="92"/>
      <c r="W42" s="92"/>
      <c r="X42" s="92"/>
      <c r="Y42" s="92"/>
    </row>
    <row r="43" spans="1:25" s="53" customFormat="1" ht="13.8" x14ac:dyDescent="0.3">
      <c r="A43" s="71"/>
      <c r="B43" s="123"/>
      <c r="C43" s="123"/>
      <c r="D43" s="123"/>
      <c r="E43" s="123"/>
      <c r="F43" s="123"/>
      <c r="G43" s="123"/>
      <c r="H43" s="123"/>
      <c r="I43" s="123"/>
      <c r="J43" s="123"/>
      <c r="K43" s="71"/>
      <c r="M43" s="95"/>
      <c r="N43" s="95"/>
      <c r="O43" s="95"/>
      <c r="P43" s="95"/>
      <c r="Q43" s="95"/>
      <c r="R43" s="96"/>
      <c r="S43" s="96"/>
      <c r="T43" s="92"/>
      <c r="U43" s="92"/>
      <c r="V43" s="92"/>
      <c r="W43" s="92"/>
      <c r="X43" s="92"/>
      <c r="Y43" s="92"/>
    </row>
    <row r="44" spans="1:25" s="53" customFormat="1" ht="13.8" x14ac:dyDescent="0.3">
      <c r="A44" s="71"/>
      <c r="B44" s="101"/>
      <c r="C44" s="101"/>
      <c r="D44" s="101"/>
      <c r="E44" s="101"/>
      <c r="F44" s="101"/>
      <c r="G44" s="101"/>
      <c r="H44" s="101"/>
      <c r="I44" s="101"/>
      <c r="J44" s="101"/>
      <c r="K44" s="71"/>
      <c r="M44" s="95"/>
      <c r="N44" s="95"/>
      <c r="O44" s="95"/>
      <c r="P44" s="95"/>
      <c r="Q44" s="95"/>
      <c r="R44" s="96"/>
      <c r="S44" s="96"/>
      <c r="T44" s="92"/>
      <c r="U44" s="92"/>
      <c r="V44" s="92"/>
      <c r="W44" s="92"/>
      <c r="X44" s="92"/>
      <c r="Y44" s="92"/>
    </row>
    <row r="45" spans="1:25" s="53" customFormat="1" ht="12.75" customHeight="1" x14ac:dyDescent="0.3">
      <c r="A45" s="71"/>
      <c r="B45" s="123" t="s">
        <v>71</v>
      </c>
      <c r="C45" s="123"/>
      <c r="D45" s="123"/>
      <c r="E45" s="123"/>
      <c r="F45" s="123"/>
      <c r="G45" s="123"/>
      <c r="H45" s="123"/>
      <c r="I45" s="123"/>
      <c r="J45" s="123"/>
      <c r="K45" s="71"/>
      <c r="M45" s="95"/>
      <c r="N45" s="95"/>
      <c r="O45" s="95"/>
      <c r="P45" s="95"/>
      <c r="Q45" s="95"/>
      <c r="R45" s="96"/>
      <c r="S45" s="96"/>
      <c r="T45" s="92"/>
      <c r="U45" s="92"/>
      <c r="V45" s="92"/>
      <c r="W45" s="92"/>
      <c r="X45" s="92"/>
      <c r="Y45" s="92"/>
    </row>
    <row r="46" spans="1:25" s="53" customFormat="1" ht="13.8" x14ac:dyDescent="0.3">
      <c r="A46" s="71"/>
      <c r="B46" s="123"/>
      <c r="C46" s="123"/>
      <c r="D46" s="123"/>
      <c r="E46" s="123"/>
      <c r="F46" s="123"/>
      <c r="G46" s="123"/>
      <c r="H46" s="123"/>
      <c r="I46" s="123"/>
      <c r="J46" s="123"/>
      <c r="K46" s="71"/>
      <c r="M46" s="95"/>
      <c r="N46" s="95"/>
      <c r="O46" s="95"/>
      <c r="P46" s="95"/>
      <c r="Q46" s="95"/>
      <c r="R46" s="96"/>
      <c r="S46" s="96"/>
      <c r="T46" s="92"/>
      <c r="U46" s="92"/>
      <c r="V46" s="92"/>
      <c r="W46" s="92"/>
      <c r="X46" s="92"/>
      <c r="Y46" s="92"/>
    </row>
    <row r="47" spans="1:25" s="53" customFormat="1" ht="13.8" x14ac:dyDescent="0.3">
      <c r="A47" s="71"/>
      <c r="B47" s="123"/>
      <c r="C47" s="123"/>
      <c r="D47" s="123"/>
      <c r="E47" s="123"/>
      <c r="F47" s="123"/>
      <c r="G47" s="123"/>
      <c r="H47" s="123"/>
      <c r="I47" s="123"/>
      <c r="J47" s="123"/>
      <c r="K47" s="71"/>
      <c r="M47" s="95"/>
      <c r="N47" s="95"/>
      <c r="O47" s="95"/>
      <c r="P47" s="95"/>
      <c r="Q47" s="95"/>
      <c r="R47" s="96"/>
      <c r="S47" s="96"/>
      <c r="T47" s="92"/>
      <c r="U47" s="92"/>
      <c r="V47" s="92"/>
      <c r="W47" s="92"/>
      <c r="X47" s="92"/>
      <c r="Y47" s="92"/>
    </row>
    <row r="48" spans="1:25" s="53" customFormat="1" ht="12.75" customHeight="1" x14ac:dyDescent="0.3">
      <c r="A48" s="71"/>
      <c r="B48" s="123"/>
      <c r="C48" s="123"/>
      <c r="D48" s="123"/>
      <c r="E48" s="123"/>
      <c r="F48" s="123"/>
      <c r="G48" s="123"/>
      <c r="H48" s="123"/>
      <c r="I48" s="123"/>
      <c r="J48" s="123"/>
      <c r="K48" s="71"/>
      <c r="M48" s="95"/>
      <c r="N48" s="95"/>
      <c r="O48" s="95"/>
      <c r="P48" s="95"/>
      <c r="Q48" s="95"/>
      <c r="R48" s="96"/>
      <c r="S48" s="96"/>
      <c r="T48" s="92"/>
      <c r="U48" s="92"/>
      <c r="V48" s="92"/>
      <c r="W48" s="92"/>
      <c r="X48" s="92"/>
      <c r="Y48" s="92"/>
    </row>
    <row r="49" spans="1:25" s="53" customFormat="1" ht="13.8" x14ac:dyDescent="0.3">
      <c r="A49" s="71"/>
      <c r="B49" s="71" t="s">
        <v>80</v>
      </c>
      <c r="C49" s="71"/>
      <c r="D49" s="71"/>
      <c r="E49" s="71"/>
      <c r="F49" s="71"/>
      <c r="G49" s="71"/>
      <c r="H49" s="71"/>
      <c r="I49" s="71"/>
      <c r="J49" s="71"/>
      <c r="K49" s="71"/>
      <c r="M49" s="95"/>
      <c r="N49" s="95"/>
      <c r="O49" s="95"/>
      <c r="P49" s="95"/>
      <c r="Q49" s="95"/>
      <c r="R49" s="96"/>
      <c r="S49" s="96"/>
      <c r="T49" s="92"/>
      <c r="U49" s="92"/>
      <c r="V49" s="92"/>
      <c r="W49" s="92"/>
      <c r="X49" s="92"/>
      <c r="Y49" s="92"/>
    </row>
    <row r="50" spans="1:25" s="53" customFormat="1" ht="13.8" x14ac:dyDescent="0.3">
      <c r="A50" s="71"/>
      <c r="B50" s="71"/>
      <c r="C50" s="71"/>
      <c r="D50" s="71"/>
      <c r="F50" s="104" t="s">
        <v>86</v>
      </c>
      <c r="G50" s="102"/>
      <c r="H50" s="71"/>
      <c r="I50" s="71"/>
      <c r="J50" s="71"/>
      <c r="K50" s="71"/>
      <c r="M50" s="95"/>
      <c r="N50" s="95"/>
      <c r="O50" s="95"/>
      <c r="P50" s="95"/>
      <c r="Q50" s="95"/>
      <c r="R50" s="96"/>
      <c r="S50" s="96"/>
      <c r="T50" s="92"/>
      <c r="U50" s="92"/>
      <c r="V50" s="92"/>
      <c r="W50" s="92"/>
      <c r="X50" s="92"/>
      <c r="Y50" s="92"/>
    </row>
    <row r="51" spans="1:25" s="53" customFormat="1" ht="13.8" x14ac:dyDescent="0.3">
      <c r="A51" s="71"/>
      <c r="B51" s="71"/>
      <c r="C51" s="71"/>
      <c r="D51" s="71"/>
      <c r="E51" s="71"/>
      <c r="F51" s="71"/>
      <c r="G51" s="71"/>
      <c r="H51" s="71"/>
      <c r="I51" s="71"/>
      <c r="J51" s="71"/>
      <c r="K51" s="71"/>
      <c r="M51" s="95"/>
      <c r="N51" s="95"/>
      <c r="O51" s="95"/>
      <c r="P51" s="95"/>
      <c r="Q51" s="95"/>
      <c r="R51" s="96"/>
      <c r="S51" s="96"/>
      <c r="T51" s="92"/>
      <c r="U51" s="92"/>
      <c r="V51" s="92"/>
      <c r="W51" s="92"/>
      <c r="X51" s="92"/>
      <c r="Y51" s="92"/>
    </row>
    <row r="52" spans="1:25" s="53" customFormat="1" ht="12.75" customHeight="1" x14ac:dyDescent="0.3">
      <c r="A52" s="71"/>
      <c r="B52" s="72" t="s">
        <v>81</v>
      </c>
      <c r="C52" s="71"/>
      <c r="D52" s="71"/>
      <c r="E52" s="71"/>
      <c r="F52" s="71"/>
      <c r="G52" s="71"/>
      <c r="H52" s="71"/>
      <c r="I52" s="71"/>
      <c r="J52" s="71"/>
      <c r="K52" s="71"/>
      <c r="M52" s="95"/>
      <c r="N52" s="95"/>
      <c r="O52" s="95"/>
      <c r="P52" s="95"/>
      <c r="Q52" s="95"/>
      <c r="R52" s="96"/>
      <c r="S52" s="96"/>
      <c r="T52" s="92"/>
      <c r="U52" s="92"/>
      <c r="V52" s="92"/>
      <c r="W52" s="92"/>
      <c r="X52" s="92"/>
      <c r="Y52" s="92"/>
    </row>
    <row r="53" spans="1:25" s="53" customFormat="1" ht="13.8" x14ac:dyDescent="0.3">
      <c r="A53" s="71"/>
      <c r="B53" s="71"/>
      <c r="C53" s="71"/>
      <c r="D53" s="71"/>
      <c r="E53" s="71"/>
      <c r="F53" s="71"/>
      <c r="G53" s="71"/>
      <c r="H53" s="71"/>
      <c r="I53" s="71"/>
      <c r="J53" s="71"/>
      <c r="K53" s="71"/>
      <c r="M53" s="95"/>
      <c r="N53" s="95"/>
      <c r="O53" s="95"/>
      <c r="P53" s="95"/>
      <c r="Q53" s="95"/>
      <c r="R53" s="96"/>
      <c r="S53" s="96"/>
      <c r="T53" s="92"/>
      <c r="U53" s="92"/>
      <c r="V53" s="92"/>
      <c r="W53" s="92"/>
      <c r="X53" s="92"/>
      <c r="Y53" s="92"/>
    </row>
    <row r="54" spans="1:25" s="53" customFormat="1" ht="13.8" x14ac:dyDescent="0.3">
      <c r="A54" s="71"/>
      <c r="B54" s="124" t="s">
        <v>82</v>
      </c>
      <c r="C54" s="124"/>
      <c r="D54" s="124"/>
      <c r="E54" s="124"/>
      <c r="F54" s="124"/>
      <c r="G54" s="124"/>
      <c r="H54" s="124"/>
      <c r="I54" s="124"/>
      <c r="J54" s="124"/>
      <c r="K54" s="71"/>
      <c r="M54" s="95"/>
      <c r="N54" s="95"/>
      <c r="O54" s="95"/>
      <c r="P54" s="95"/>
      <c r="Q54" s="95"/>
      <c r="R54" s="96"/>
      <c r="S54" s="96"/>
      <c r="T54" s="92"/>
      <c r="U54" s="92"/>
      <c r="V54" s="92"/>
      <c r="W54" s="92"/>
      <c r="X54" s="92"/>
      <c r="Y54" s="92"/>
    </row>
    <row r="55" spans="1:25" s="53" customFormat="1" ht="13.8" x14ac:dyDescent="0.3">
      <c r="A55" s="71"/>
      <c r="B55" s="124"/>
      <c r="C55" s="124"/>
      <c r="D55" s="124"/>
      <c r="E55" s="124"/>
      <c r="F55" s="124"/>
      <c r="G55" s="124"/>
      <c r="H55" s="124"/>
      <c r="I55" s="124"/>
      <c r="J55" s="124"/>
      <c r="K55" s="71"/>
      <c r="M55" s="95"/>
      <c r="N55" s="95"/>
      <c r="O55" s="95"/>
      <c r="P55" s="95"/>
      <c r="Q55" s="95"/>
      <c r="R55" s="96"/>
      <c r="S55" s="96"/>
      <c r="T55" s="92"/>
      <c r="U55" s="92"/>
      <c r="V55" s="92"/>
      <c r="W55" s="92"/>
      <c r="X55" s="92"/>
      <c r="Y55" s="92"/>
    </row>
    <row r="56" spans="1:25" s="53" customFormat="1" ht="13.8" x14ac:dyDescent="0.3">
      <c r="A56" s="71"/>
      <c r="B56" s="124"/>
      <c r="C56" s="124"/>
      <c r="D56" s="124"/>
      <c r="E56" s="124"/>
      <c r="F56" s="124"/>
      <c r="G56" s="124"/>
      <c r="H56" s="124"/>
      <c r="I56" s="124"/>
      <c r="J56" s="124"/>
      <c r="K56" s="71"/>
      <c r="M56" s="95"/>
      <c r="N56" s="95"/>
      <c r="O56" s="105"/>
      <c r="P56" s="95"/>
      <c r="Q56" s="95"/>
      <c r="R56" s="96"/>
      <c r="S56" s="96"/>
      <c r="T56" s="92"/>
      <c r="U56" s="92"/>
      <c r="V56" s="92"/>
      <c r="W56" s="92"/>
      <c r="X56" s="92"/>
      <c r="Y56" s="92"/>
    </row>
    <row r="57" spans="1:25" s="53" customFormat="1" ht="13.8" x14ac:dyDescent="0.3">
      <c r="A57" s="71"/>
      <c r="B57" s="71"/>
      <c r="C57" s="71"/>
      <c r="D57" s="71"/>
      <c r="F57" s="102"/>
      <c r="G57" s="71"/>
      <c r="H57" s="71"/>
      <c r="I57" s="71"/>
      <c r="J57" s="71"/>
      <c r="K57" s="71"/>
      <c r="M57" s="95"/>
      <c r="N57" s="95"/>
      <c r="O57" s="95"/>
      <c r="P57" s="95"/>
      <c r="Q57" s="95"/>
      <c r="R57" s="96"/>
      <c r="S57" s="96"/>
      <c r="T57" s="92"/>
      <c r="U57" s="92"/>
      <c r="V57" s="92"/>
      <c r="W57" s="92"/>
      <c r="X57" s="92"/>
      <c r="Y57" s="92"/>
    </row>
    <row r="58" spans="1:25" s="53" customFormat="1" ht="13.8" x14ac:dyDescent="0.3">
      <c r="A58" s="71"/>
      <c r="B58" s="71"/>
      <c r="C58" s="71"/>
      <c r="D58" s="71"/>
      <c r="E58" s="71"/>
      <c r="F58" s="71"/>
      <c r="G58" s="71"/>
      <c r="H58" s="71"/>
      <c r="I58" s="71"/>
      <c r="J58" s="71"/>
      <c r="K58" s="71"/>
      <c r="M58" s="95"/>
      <c r="N58" s="95"/>
      <c r="O58" s="95"/>
      <c r="P58" s="95"/>
      <c r="Q58" s="95"/>
      <c r="R58" s="96"/>
      <c r="S58" s="96"/>
      <c r="T58" s="92"/>
      <c r="U58" s="92"/>
      <c r="V58" s="92"/>
      <c r="W58" s="92"/>
      <c r="X58" s="92"/>
      <c r="Y58" s="92"/>
    </row>
    <row r="59" spans="1:25" s="53" customFormat="1" ht="13.8" x14ac:dyDescent="0.3">
      <c r="K59" s="71"/>
      <c r="M59" s="95"/>
      <c r="N59" s="95"/>
      <c r="O59" s="106"/>
      <c r="P59" s="95"/>
      <c r="Q59" s="95"/>
      <c r="R59" s="96"/>
      <c r="S59" s="96"/>
      <c r="T59" s="92"/>
      <c r="U59" s="92"/>
      <c r="V59" s="92"/>
      <c r="W59" s="92"/>
      <c r="X59" s="92"/>
      <c r="Y59" s="92"/>
    </row>
    <row r="60" spans="1:25" s="53" customFormat="1" ht="13.8" x14ac:dyDescent="0.3">
      <c r="A60" s="71"/>
      <c r="B60" s="71" t="s">
        <v>72</v>
      </c>
      <c r="C60" s="71"/>
      <c r="D60" s="71"/>
      <c r="E60" s="71"/>
      <c r="F60" s="71"/>
      <c r="G60" s="71"/>
      <c r="H60" s="71"/>
      <c r="I60" s="71"/>
      <c r="J60" s="71"/>
      <c r="K60" s="71"/>
      <c r="M60" s="95"/>
      <c r="N60" s="95"/>
      <c r="O60" s="95"/>
      <c r="P60" s="95"/>
      <c r="Q60" s="95"/>
      <c r="R60" s="96"/>
      <c r="S60" s="96"/>
      <c r="T60" s="92"/>
      <c r="U60" s="92"/>
      <c r="V60" s="92"/>
      <c r="W60" s="92"/>
      <c r="X60" s="92"/>
      <c r="Y60" s="92"/>
    </row>
    <row r="61" spans="1:25" s="53" customFormat="1" ht="13.8" x14ac:dyDescent="0.3">
      <c r="A61" s="71"/>
      <c r="C61" s="71"/>
      <c r="D61" s="71"/>
      <c r="F61" s="104" t="s">
        <v>87</v>
      </c>
      <c r="G61" s="103"/>
      <c r="H61" s="71"/>
      <c r="I61" s="71"/>
      <c r="J61" s="71"/>
      <c r="K61" s="71"/>
      <c r="M61" s="95"/>
      <c r="N61" s="95"/>
      <c r="O61" s="95"/>
      <c r="P61" s="95"/>
      <c r="Q61" s="95"/>
      <c r="R61" s="96"/>
      <c r="S61" s="96"/>
      <c r="T61" s="92"/>
      <c r="U61" s="92"/>
      <c r="V61" s="92"/>
      <c r="W61" s="92"/>
      <c r="X61" s="92"/>
      <c r="Y61" s="92"/>
    </row>
    <row r="62" spans="1:25" s="53" customFormat="1" ht="13.8" x14ac:dyDescent="0.3">
      <c r="A62" s="71"/>
      <c r="B62" s="71"/>
      <c r="C62" s="71"/>
      <c r="D62" s="71"/>
      <c r="E62" s="71"/>
      <c r="F62" s="71"/>
      <c r="G62" s="71"/>
      <c r="H62" s="71"/>
      <c r="I62" s="71"/>
      <c r="J62" s="71"/>
      <c r="K62" s="71"/>
      <c r="M62" s="95"/>
      <c r="N62" s="95"/>
      <c r="O62" s="95"/>
      <c r="P62" s="95"/>
      <c r="Q62" s="95"/>
      <c r="R62" s="96"/>
      <c r="S62" s="96"/>
      <c r="T62" s="92"/>
      <c r="U62" s="92"/>
      <c r="V62" s="92"/>
      <c r="W62" s="92"/>
      <c r="X62" s="92"/>
      <c r="Y62" s="9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C63"/>
  <sheetViews>
    <sheetView tabSelected="1" view="pageBreakPreview" topLeftCell="A7" zoomScale="70" zoomScaleNormal="100" zoomScaleSheetLayoutView="70" workbookViewId="0">
      <selection activeCell="B13" sqref="B13:K13"/>
    </sheetView>
  </sheetViews>
  <sheetFormatPr defaultColWidth="9.109375" defaultRowHeight="15.6" x14ac:dyDescent="0.3"/>
  <cols>
    <col min="1" max="2" width="9.109375" style="1"/>
    <col min="3" max="4" width="9.109375" style="1" customWidth="1"/>
    <col min="5" max="11" width="9.109375" style="1"/>
    <col min="12" max="12" width="5.44140625" style="2" customWidth="1"/>
    <col min="13" max="20" width="5.44140625" style="3" customWidth="1"/>
    <col min="21" max="26" width="9.109375" style="1"/>
    <col min="27" max="27" width="9.21875" style="1" bestFit="1" customWidth="1"/>
    <col min="28" max="28" width="12.5546875" style="1" bestFit="1" customWidth="1"/>
    <col min="29" max="29" width="9.21875" style="1" bestFit="1" customWidth="1"/>
    <col min="30" max="30" width="12.5546875" style="1" bestFit="1" customWidth="1"/>
    <col min="31" max="31" width="9.44140625" style="1" bestFit="1" customWidth="1"/>
    <col min="32" max="42" width="9.109375" style="1"/>
    <col min="43" max="43" width="17.109375" style="1" customWidth="1"/>
    <col min="44" max="44" width="12.5546875" style="1" customWidth="1"/>
    <col min="45" max="16384" width="9.109375" style="1"/>
  </cols>
  <sheetData>
    <row r="1" spans="1:133" s="53" customFormat="1" ht="13.8" x14ac:dyDescent="0.3">
      <c r="A1" s="49"/>
      <c r="B1" s="50" t="s">
        <v>0</v>
      </c>
      <c r="C1" s="51" t="s">
        <v>32</v>
      </c>
      <c r="D1" s="49"/>
      <c r="E1" s="49"/>
      <c r="F1" s="50" t="s">
        <v>48</v>
      </c>
      <c r="G1" s="52">
        <f>X1</f>
        <v>1</v>
      </c>
      <c r="H1" s="49"/>
      <c r="I1" s="49"/>
      <c r="J1" s="49"/>
      <c r="K1" s="49"/>
      <c r="M1" s="54" t="s">
        <v>49</v>
      </c>
      <c r="N1" s="54" t="s">
        <v>50</v>
      </c>
      <c r="O1" s="54" t="s">
        <v>51</v>
      </c>
      <c r="P1" s="54" t="s">
        <v>51</v>
      </c>
      <c r="Q1" s="54" t="s">
        <v>51</v>
      </c>
      <c r="R1" s="54" t="s">
        <v>52</v>
      </c>
      <c r="S1" s="73" t="s">
        <v>53</v>
      </c>
      <c r="T1" s="74" t="s">
        <v>54</v>
      </c>
      <c r="W1" s="55" t="s">
        <v>55</v>
      </c>
      <c r="X1" s="56">
        <f>SUM(M:M)</f>
        <v>1</v>
      </c>
    </row>
    <row r="2" spans="1:133" s="53" customFormat="1" ht="13.8" x14ac:dyDescent="0.3">
      <c r="A2" s="49"/>
      <c r="B2" s="50" t="s">
        <v>1</v>
      </c>
      <c r="C2" s="51" t="s">
        <v>33</v>
      </c>
      <c r="D2" s="49"/>
      <c r="E2" s="49"/>
      <c r="F2" s="50" t="s">
        <v>2</v>
      </c>
      <c r="G2" s="51" t="s">
        <v>88</v>
      </c>
      <c r="H2" s="49"/>
      <c r="I2" s="49"/>
      <c r="J2" s="49"/>
      <c r="K2" s="49"/>
      <c r="M2" s="57" t="s">
        <v>56</v>
      </c>
      <c r="N2" s="57" t="s">
        <v>56</v>
      </c>
      <c r="O2" s="57" t="s">
        <v>50</v>
      </c>
      <c r="P2" s="57" t="s">
        <v>50</v>
      </c>
      <c r="Q2" s="57" t="s">
        <v>50</v>
      </c>
      <c r="R2" s="57" t="s">
        <v>56</v>
      </c>
      <c r="S2" s="75" t="s">
        <v>56</v>
      </c>
      <c r="T2" s="76"/>
      <c r="W2" s="55" t="s">
        <v>57</v>
      </c>
      <c r="X2" s="56">
        <f>SUM(N:N)</f>
        <v>0</v>
      </c>
    </row>
    <row r="3" spans="1:133" s="53" customFormat="1" ht="13.8" x14ac:dyDescent="0.3">
      <c r="A3" s="49"/>
      <c r="B3" s="50" t="s">
        <v>3</v>
      </c>
      <c r="C3" s="58" t="s">
        <v>58</v>
      </c>
      <c r="D3" s="49"/>
      <c r="E3" s="49"/>
      <c r="F3" s="50" t="s">
        <v>4</v>
      </c>
      <c r="G3" s="51" t="s">
        <v>9</v>
      </c>
      <c r="H3" s="49"/>
      <c r="I3" s="49"/>
      <c r="J3" s="49"/>
      <c r="K3" s="49"/>
      <c r="M3" s="57"/>
      <c r="N3" s="57"/>
      <c r="O3" s="57"/>
      <c r="P3" s="57"/>
      <c r="Q3" s="57"/>
      <c r="R3" s="57"/>
      <c r="S3" s="75"/>
      <c r="T3" s="76"/>
      <c r="W3" s="55" t="s">
        <v>59</v>
      </c>
      <c r="X3" s="56">
        <f>SUM(O:O)</f>
        <v>0</v>
      </c>
    </row>
    <row r="4" spans="1:133" s="53" customFormat="1" ht="13.8" x14ac:dyDescent="0.3">
      <c r="A4" s="49"/>
      <c r="B4" s="50" t="s">
        <v>60</v>
      </c>
      <c r="C4" s="52"/>
      <c r="D4" s="49"/>
      <c r="E4" s="49"/>
      <c r="F4" s="50" t="s">
        <v>61</v>
      </c>
      <c r="G4" s="51" t="s">
        <v>89</v>
      </c>
      <c r="H4" s="49"/>
      <c r="I4" s="49"/>
      <c r="J4" s="49"/>
      <c r="K4" s="49"/>
      <c r="M4" s="57"/>
      <c r="N4" s="57"/>
      <c r="O4" s="57"/>
      <c r="P4" s="57"/>
      <c r="Q4" s="59"/>
      <c r="R4" s="60"/>
      <c r="S4" s="77"/>
      <c r="T4" s="76"/>
      <c r="W4" s="55" t="s">
        <v>59</v>
      </c>
      <c r="X4" s="56">
        <f>SUM(P:P)</f>
        <v>0</v>
      </c>
    </row>
    <row r="5" spans="1:133" s="53" customFormat="1" ht="13.8" x14ac:dyDescent="0.3">
      <c r="A5" s="49"/>
      <c r="B5" s="50" t="s">
        <v>63</v>
      </c>
      <c r="C5" s="52" t="s">
        <v>70</v>
      </c>
      <c r="D5" s="49"/>
      <c r="E5" s="50"/>
      <c r="F5" s="49"/>
      <c r="G5" s="49"/>
      <c r="H5" s="49"/>
      <c r="I5" s="49"/>
      <c r="J5" s="49"/>
      <c r="K5" s="49"/>
      <c r="M5" s="57"/>
      <c r="N5" s="57"/>
      <c r="O5" s="57"/>
      <c r="P5" s="57"/>
      <c r="Q5" s="59"/>
      <c r="R5" s="60"/>
      <c r="S5" s="77"/>
      <c r="T5" s="76"/>
      <c r="W5" s="55" t="s">
        <v>59</v>
      </c>
      <c r="X5" s="56">
        <f>SUM(Q:Q)</f>
        <v>0</v>
      </c>
    </row>
    <row r="6" spans="1:133" s="53" customFormat="1" ht="13.8" x14ac:dyDescent="0.3">
      <c r="A6" s="49"/>
      <c r="B6" s="49" t="s">
        <v>5</v>
      </c>
      <c r="C6" s="61"/>
      <c r="D6" s="49"/>
      <c r="E6" s="49"/>
      <c r="F6" s="49"/>
      <c r="G6" s="49"/>
      <c r="H6" s="49"/>
      <c r="I6" s="49"/>
      <c r="J6" s="49"/>
      <c r="K6" s="49"/>
      <c r="M6" s="57"/>
      <c r="N6" s="57"/>
      <c r="O6" s="57"/>
      <c r="P6" s="57"/>
      <c r="Q6" s="59"/>
      <c r="R6" s="60"/>
      <c r="S6" s="77"/>
      <c r="T6" s="76"/>
      <c r="W6" s="55" t="s">
        <v>64</v>
      </c>
      <c r="X6" s="56">
        <f>SUM(R:R)</f>
        <v>0</v>
      </c>
    </row>
    <row r="7" spans="1:133" s="53" customFormat="1" ht="13.8" x14ac:dyDescent="0.3">
      <c r="A7" s="49"/>
      <c r="B7" s="49"/>
      <c r="C7" s="49"/>
      <c r="D7" s="49"/>
      <c r="E7" s="49"/>
      <c r="F7" s="49"/>
      <c r="G7" s="49"/>
      <c r="H7" s="49"/>
      <c r="I7" s="49"/>
      <c r="J7" s="49"/>
      <c r="K7" s="49"/>
      <c r="M7" s="57"/>
      <c r="N7" s="57"/>
      <c r="O7" s="57"/>
      <c r="P7" s="57"/>
      <c r="Q7" s="59"/>
      <c r="R7" s="60"/>
      <c r="S7" s="77"/>
      <c r="T7" s="76"/>
      <c r="W7" s="55" t="s">
        <v>65</v>
      </c>
      <c r="X7" s="56">
        <f>SUM(S:S)</f>
        <v>0</v>
      </c>
    </row>
    <row r="8" spans="1:133" s="79" customFormat="1" ht="13.8" x14ac:dyDescent="0.3">
      <c r="A8" s="62"/>
      <c r="B8" s="53"/>
      <c r="C8" s="53"/>
      <c r="D8" s="53"/>
      <c r="E8" s="55" t="s">
        <v>0</v>
      </c>
      <c r="F8" s="56" t="str">
        <f>$C$1</f>
        <v>R. Abbott</v>
      </c>
      <c r="G8" s="53"/>
      <c r="H8" s="63"/>
      <c r="I8" s="55" t="s">
        <v>6</v>
      </c>
      <c r="J8" s="64" t="str">
        <f>$G$2</f>
        <v>AA-SM-001-008</v>
      </c>
      <c r="K8" s="65"/>
      <c r="L8" s="66"/>
      <c r="M8" s="57"/>
      <c r="N8" s="57"/>
      <c r="O8" s="57"/>
      <c r="P8" s="3"/>
      <c r="Q8" s="3"/>
      <c r="R8" s="3"/>
      <c r="S8" s="3"/>
      <c r="T8" s="78"/>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row>
    <row r="9" spans="1:133" s="82" customFormat="1" ht="13.8" x14ac:dyDescent="0.3">
      <c r="A9" s="53"/>
      <c r="B9" s="53"/>
      <c r="C9" s="53"/>
      <c r="D9" s="53"/>
      <c r="E9" s="55" t="s">
        <v>1</v>
      </c>
      <c r="F9" s="63" t="str">
        <f>$C$2</f>
        <v xml:space="preserve"> </v>
      </c>
      <c r="G9" s="53"/>
      <c r="H9" s="63"/>
      <c r="I9" s="55" t="s">
        <v>7</v>
      </c>
      <c r="J9" s="65" t="str">
        <f>$G$3</f>
        <v>A</v>
      </c>
      <c r="K9" s="65"/>
      <c r="L9" s="66"/>
      <c r="M9" s="57">
        <v>1</v>
      </c>
      <c r="N9" s="57"/>
      <c r="O9" s="57"/>
      <c r="P9" s="3"/>
      <c r="Q9" s="3"/>
      <c r="R9" s="3"/>
      <c r="S9" s="3"/>
      <c r="T9" s="81"/>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3"/>
      <c r="DU9" s="83"/>
      <c r="DV9" s="83"/>
      <c r="DW9" s="83"/>
      <c r="DX9" s="83"/>
      <c r="DY9" s="83"/>
      <c r="DZ9" s="83"/>
      <c r="EA9" s="83"/>
      <c r="EB9" s="83"/>
      <c r="EC9" s="83"/>
    </row>
    <row r="10" spans="1:133" s="79" customFormat="1" ht="13.8" x14ac:dyDescent="0.3">
      <c r="A10" s="53"/>
      <c r="B10" s="53"/>
      <c r="C10" s="53"/>
      <c r="D10" s="53"/>
      <c r="E10" s="55" t="s">
        <v>3</v>
      </c>
      <c r="F10" s="63" t="str">
        <f>$C$3</f>
        <v>20/10/2013</v>
      </c>
      <c r="G10" s="53"/>
      <c r="H10" s="63"/>
      <c r="I10" s="55" t="s">
        <v>8</v>
      </c>
      <c r="J10" s="56" t="str">
        <f>L10&amp;" of "&amp;$G$1</f>
        <v>1 of 1</v>
      </c>
      <c r="K10" s="63"/>
      <c r="L10" s="66">
        <f>SUM($M$1:M9)</f>
        <v>1</v>
      </c>
      <c r="M10" s="57"/>
      <c r="N10" s="57"/>
      <c r="O10" s="57"/>
      <c r="P10" s="3"/>
      <c r="Q10" s="3"/>
      <c r="R10" s="3"/>
      <c r="S10" s="3"/>
      <c r="T10" s="78"/>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row>
    <row r="11" spans="1:133" s="84" customFormat="1" ht="13.8" x14ac:dyDescent="0.3">
      <c r="A11" s="2"/>
      <c r="B11" s="2"/>
      <c r="C11" s="2"/>
      <c r="D11" s="2"/>
      <c r="E11" s="55" t="s">
        <v>66</v>
      </c>
      <c r="F11" s="63" t="str">
        <f>$C$5</f>
        <v>STANDARD SPREADSHEET METHOD</v>
      </c>
      <c r="G11" s="53"/>
      <c r="H11" s="53"/>
      <c r="I11" s="67"/>
      <c r="J11" s="56"/>
      <c r="K11" s="53"/>
      <c r="L11" s="53"/>
      <c r="M11" s="57"/>
      <c r="N11" s="57"/>
      <c r="O11" s="57"/>
      <c r="P11" s="78"/>
      <c r="Q11" s="78"/>
      <c r="R11" s="78"/>
      <c r="S11" s="78"/>
      <c r="T11" s="78"/>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row>
    <row r="12" spans="1:133" s="84" customFormat="1" x14ac:dyDescent="0.3">
      <c r="A12" s="32"/>
      <c r="B12" s="69" t="str">
        <f>$G$4</f>
        <v>SECTION PROPERTIES - COZZONE SHAPE FACTOR 'K'</v>
      </c>
      <c r="C12" s="32"/>
      <c r="D12" s="32"/>
      <c r="E12" s="32"/>
      <c r="F12" s="32"/>
      <c r="G12" s="32"/>
      <c r="H12" s="32"/>
      <c r="I12" s="32"/>
      <c r="J12" s="32"/>
      <c r="K12" s="32"/>
      <c r="L12" s="79"/>
      <c r="M12" s="78"/>
      <c r="N12" s="78"/>
      <c r="O12" s="78"/>
      <c r="P12" s="78"/>
      <c r="Q12" s="78"/>
      <c r="R12" s="78"/>
      <c r="S12" s="78"/>
      <c r="T12" s="78"/>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c r="DN12" s="85"/>
      <c r="DO12" s="85"/>
      <c r="DP12" s="85"/>
      <c r="DQ12" s="85"/>
      <c r="DR12" s="85"/>
      <c r="DS12" s="85"/>
      <c r="DT12" s="85"/>
      <c r="DU12" s="85"/>
      <c r="DV12" s="85"/>
      <c r="DW12" s="85"/>
      <c r="DX12" s="85"/>
      <c r="DY12" s="85"/>
      <c r="DZ12" s="85"/>
      <c r="EA12" s="85"/>
      <c r="EB12" s="85"/>
      <c r="EC12" s="85"/>
    </row>
    <row r="13" spans="1:133" s="84" customFormat="1" ht="13.8" x14ac:dyDescent="0.3">
      <c r="A13" s="32"/>
      <c r="B13" s="127" t="s">
        <v>111</v>
      </c>
      <c r="C13" s="127"/>
      <c r="D13" s="127"/>
      <c r="E13" s="127"/>
      <c r="F13" s="127"/>
      <c r="G13" s="127"/>
      <c r="H13" s="127"/>
      <c r="I13" s="127"/>
      <c r="J13" s="127"/>
      <c r="K13" s="127"/>
      <c r="L13" s="79"/>
      <c r="M13" s="78"/>
      <c r="N13" s="78"/>
      <c r="O13" s="78"/>
      <c r="P13" s="78"/>
      <c r="Q13" s="78"/>
      <c r="R13" s="78"/>
      <c r="S13" s="78"/>
      <c r="T13" s="78"/>
    </row>
    <row r="14" spans="1:133" s="2" customFormat="1" ht="13.8" x14ac:dyDescent="0.3">
      <c r="B14" s="2" t="s">
        <v>107</v>
      </c>
      <c r="M14" s="3"/>
      <c r="N14" s="3"/>
      <c r="O14" s="3"/>
      <c r="P14" s="3"/>
      <c r="Q14" s="3"/>
      <c r="R14" s="3"/>
      <c r="S14" s="3"/>
      <c r="T14" s="3"/>
    </row>
    <row r="15" spans="1:133" s="2" customFormat="1" ht="13.8" x14ac:dyDescent="0.3">
      <c r="B15" s="126" t="s">
        <v>108</v>
      </c>
      <c r="C15" s="126"/>
      <c r="D15" s="126"/>
      <c r="E15" s="126"/>
      <c r="F15" s="126"/>
      <c r="G15" s="126"/>
      <c r="H15" s="126"/>
      <c r="I15" s="126"/>
      <c r="J15" s="126"/>
      <c r="M15" s="3"/>
      <c r="N15" s="3"/>
      <c r="O15" s="3"/>
      <c r="P15" s="3"/>
      <c r="Q15" s="3"/>
      <c r="R15" s="3"/>
      <c r="S15" s="3"/>
      <c r="T15" s="3"/>
    </row>
    <row r="16" spans="1:133" s="2" customFormat="1" ht="13.8" x14ac:dyDescent="0.3">
      <c r="B16" s="126"/>
      <c r="C16" s="126"/>
      <c r="D16" s="126"/>
      <c r="E16" s="126"/>
      <c r="F16" s="126"/>
      <c r="G16" s="126"/>
      <c r="H16" s="126"/>
      <c r="I16" s="126"/>
      <c r="J16" s="126"/>
      <c r="M16" s="3"/>
      <c r="N16" s="3"/>
      <c r="O16" s="3"/>
      <c r="P16" s="3"/>
      <c r="Q16" s="3"/>
      <c r="R16" s="3"/>
      <c r="S16" s="3"/>
      <c r="T16" s="3"/>
      <c r="AL16" s="7">
        <f>IF(B28=0,"",D28-B28/2)</f>
        <v>-25</v>
      </c>
      <c r="AM16" s="8">
        <f>IF(B28=0,"",E28-C28/2)</f>
        <v>0</v>
      </c>
      <c r="AO16" s="7">
        <f>IF(B29=0,"",D29-B29/2)</f>
        <v>-3</v>
      </c>
      <c r="AP16" s="8">
        <f>IF(B29=0,"",E29-C29/2)</f>
        <v>8</v>
      </c>
      <c r="AR16" s="7">
        <f>IF(B30=0,"",D30-B30/2)</f>
        <v>-25</v>
      </c>
      <c r="AS16" s="8">
        <f>IF(B30=0,"",E30-C30/2)</f>
        <v>108</v>
      </c>
      <c r="AU16" s="5"/>
      <c r="AV16" s="5"/>
      <c r="AW16" s="5"/>
      <c r="AX16" s="5"/>
      <c r="AY16" s="5"/>
      <c r="AZ16" s="5"/>
      <c r="BA16" s="5"/>
      <c r="BB16" s="5"/>
      <c r="BD16" s="5"/>
      <c r="BE16" s="5"/>
      <c r="BF16" s="5"/>
      <c r="BG16" s="5"/>
      <c r="BH16" s="5"/>
      <c r="BI16" s="5"/>
      <c r="BJ16" s="5"/>
      <c r="BK16" s="5"/>
      <c r="BT16" s="5"/>
    </row>
    <row r="17" spans="1:72" s="2" customFormat="1" ht="15" x14ac:dyDescent="0.3">
      <c r="M17" s="3"/>
      <c r="N17" s="3"/>
      <c r="O17" s="3"/>
      <c r="P17" s="3"/>
      <c r="Q17" s="3"/>
      <c r="R17" s="3"/>
      <c r="S17" s="3"/>
      <c r="T17" s="3"/>
      <c r="V17" s="5" t="s">
        <v>9</v>
      </c>
      <c r="W17" s="5" t="s">
        <v>10</v>
      </c>
      <c r="X17" s="5" t="s">
        <v>39</v>
      </c>
      <c r="Y17" s="5" t="s">
        <v>11</v>
      </c>
      <c r="Z17" s="9" t="s">
        <v>12</v>
      </c>
      <c r="AA17" s="5" t="s">
        <v>40</v>
      </c>
      <c r="AB17" s="5" t="s">
        <v>13</v>
      </c>
      <c r="AE17" s="5" t="s">
        <v>9</v>
      </c>
      <c r="AF17" s="5" t="s">
        <v>10</v>
      </c>
      <c r="AG17" s="5" t="s">
        <v>39</v>
      </c>
      <c r="AH17" s="5" t="s">
        <v>11</v>
      </c>
      <c r="AI17" s="9" t="s">
        <v>12</v>
      </c>
      <c r="AJ17" s="5" t="s">
        <v>40</v>
      </c>
      <c r="AK17" s="5" t="s">
        <v>13</v>
      </c>
      <c r="AL17" s="10">
        <f>IF(B28=0,"",AL16)</f>
        <v>-25</v>
      </c>
      <c r="AM17" s="11">
        <f>IF(B28=0,"",E28+C28/2)</f>
        <v>8</v>
      </c>
      <c r="AO17" s="10">
        <f>IF(B29=0,"",AO16)</f>
        <v>-3</v>
      </c>
      <c r="AP17" s="11">
        <f>IF(B29=0,"",E29+C29/2)</f>
        <v>108</v>
      </c>
      <c r="AR17" s="10">
        <f>IF(B30=0,"",AR16)</f>
        <v>-25</v>
      </c>
      <c r="AS17" s="11">
        <f>IF(B30=0,"",E30+C30/2)</f>
        <v>116</v>
      </c>
      <c r="AU17" s="5"/>
      <c r="AV17" s="5"/>
      <c r="AW17" s="5"/>
      <c r="AX17" s="5"/>
      <c r="AY17" s="5"/>
      <c r="AZ17" s="5"/>
      <c r="BA17" s="5"/>
      <c r="BB17" s="5"/>
      <c r="BC17" s="5"/>
      <c r="BD17" s="5"/>
      <c r="BE17" s="5"/>
      <c r="BF17" s="5"/>
      <c r="BG17" s="5"/>
      <c r="BH17" s="5"/>
      <c r="BI17" s="5"/>
      <c r="BJ17" s="5"/>
      <c r="BK17" s="5"/>
      <c r="BT17" s="5"/>
    </row>
    <row r="18" spans="1:72" s="2" customFormat="1" ht="13.8" x14ac:dyDescent="0.3">
      <c r="M18" s="3"/>
      <c r="N18" s="3"/>
      <c r="O18" s="3"/>
      <c r="P18" s="3"/>
      <c r="Q18" s="3"/>
      <c r="R18" s="3"/>
      <c r="S18" s="3"/>
      <c r="T18" s="3"/>
      <c r="U18" s="5">
        <v>1</v>
      </c>
      <c r="V18" s="5">
        <f t="shared" ref="V18:V26" si="0">B28*C28</f>
        <v>400</v>
      </c>
      <c r="W18" s="5">
        <f t="shared" ref="W18:W26" si="1">D28*V18</f>
        <v>0</v>
      </c>
      <c r="X18" s="13">
        <f t="shared" ref="X18:X26" si="2">D28^2*V18</f>
        <v>0</v>
      </c>
      <c r="Y18" s="13">
        <f t="shared" ref="Y18:Y26" si="3">B28^3*C28/12</f>
        <v>83333.333333333328</v>
      </c>
      <c r="Z18" s="2">
        <f t="shared" ref="Z18:Z26" si="4">E28*V18</f>
        <v>1600</v>
      </c>
      <c r="AA18" s="2">
        <f t="shared" ref="AA18:AA26" si="5">E28^2*V18</f>
        <v>6400</v>
      </c>
      <c r="AB18" s="14">
        <f t="shared" ref="AB18:AB26" si="6">C28^3*B28/12</f>
        <v>2133.3333333333335</v>
      </c>
      <c r="AD18" s="5">
        <v>1</v>
      </c>
      <c r="AE18" s="5">
        <f t="shared" ref="AE18:AE26" si="7">V18</f>
        <v>400</v>
      </c>
      <c r="AF18" s="15">
        <f t="shared" ref="AF18:AF26" si="8">(D28-$AA$33)*AE18</f>
        <v>0</v>
      </c>
      <c r="AG18" s="13">
        <f t="shared" ref="AG18:AG26" si="9">(D28-$AA$33)^2*AE18</f>
        <v>0</v>
      </c>
      <c r="AH18" s="13">
        <f t="shared" ref="AH18:AH26" si="10">Y18</f>
        <v>83333.333333333328</v>
      </c>
      <c r="AI18" s="2">
        <f t="shared" ref="AI18:AI26" si="11">(E28-$AC$33)*AE18</f>
        <v>-21600</v>
      </c>
      <c r="AJ18" s="2">
        <f t="shared" ref="AJ18:AJ26" si="12">(E28-$AC$33)^2*AE18</f>
        <v>1166400</v>
      </c>
      <c r="AK18" s="14">
        <f t="shared" ref="AK18:AK26" si="13">AB18</f>
        <v>2133.3333333333335</v>
      </c>
      <c r="AL18" s="10">
        <f>IF(B28=0,"",D28+B28/2)</f>
        <v>25</v>
      </c>
      <c r="AM18" s="11">
        <f>IF(B28=0,"",AM17)</f>
        <v>8</v>
      </c>
      <c r="AO18" s="10">
        <f>IF(B29=0,"",D29+B29/2)</f>
        <v>3</v>
      </c>
      <c r="AP18" s="11">
        <f>IF(B29=0,"",AP17)</f>
        <v>108</v>
      </c>
      <c r="AR18" s="10">
        <f>IF(B30=0,"",D30+B30/2)</f>
        <v>25</v>
      </c>
      <c r="AS18" s="11">
        <f>IF(B30=0,"",AS17)</f>
        <v>116</v>
      </c>
      <c r="AU18" s="5"/>
      <c r="AV18" s="5"/>
      <c r="AW18" s="5"/>
      <c r="AX18" s="5"/>
      <c r="AY18" s="5"/>
      <c r="AZ18" s="5"/>
      <c r="BA18" s="5"/>
      <c r="BB18" s="5"/>
      <c r="BC18" s="5"/>
      <c r="BD18" s="5"/>
      <c r="BE18" s="5"/>
      <c r="BF18" s="5"/>
      <c r="BG18" s="5"/>
      <c r="BH18" s="5"/>
      <c r="BI18" s="5"/>
      <c r="BJ18" s="5"/>
      <c r="BK18" s="5"/>
      <c r="BT18" s="5"/>
    </row>
    <row r="19" spans="1:72" s="2" customFormat="1" ht="13.8" x14ac:dyDescent="0.3">
      <c r="M19" s="3"/>
      <c r="N19" s="3"/>
      <c r="O19" s="3"/>
      <c r="P19" s="3"/>
      <c r="Q19" s="3"/>
      <c r="R19" s="3"/>
      <c r="S19" s="3"/>
      <c r="T19" s="3"/>
      <c r="U19" s="5">
        <v>2</v>
      </c>
      <c r="V19" s="5">
        <f t="shared" si="0"/>
        <v>600</v>
      </c>
      <c r="W19" s="5">
        <f t="shared" si="1"/>
        <v>0</v>
      </c>
      <c r="X19" s="13">
        <f t="shared" si="2"/>
        <v>0</v>
      </c>
      <c r="Y19" s="13">
        <f t="shared" si="3"/>
        <v>1800</v>
      </c>
      <c r="Z19" s="2">
        <f t="shared" si="4"/>
        <v>34800</v>
      </c>
      <c r="AA19" s="2">
        <f t="shared" si="5"/>
        <v>2018400</v>
      </c>
      <c r="AB19" s="14">
        <f t="shared" si="6"/>
        <v>500000</v>
      </c>
      <c r="AD19" s="5">
        <v>2</v>
      </c>
      <c r="AE19" s="5">
        <f t="shared" si="7"/>
        <v>600</v>
      </c>
      <c r="AF19" s="15">
        <f t="shared" si="8"/>
        <v>0</v>
      </c>
      <c r="AG19" s="13">
        <f t="shared" si="9"/>
        <v>0</v>
      </c>
      <c r="AH19" s="13">
        <f t="shared" si="10"/>
        <v>1800</v>
      </c>
      <c r="AI19" s="2">
        <f t="shared" si="11"/>
        <v>0</v>
      </c>
      <c r="AJ19" s="2">
        <f t="shared" si="12"/>
        <v>0</v>
      </c>
      <c r="AK19" s="14">
        <f t="shared" si="13"/>
        <v>500000</v>
      </c>
      <c r="AL19" s="10">
        <f>IF(B28=0,"",AL18)</f>
        <v>25</v>
      </c>
      <c r="AM19" s="11">
        <f>IF(B28=0,"",AM16)</f>
        <v>0</v>
      </c>
      <c r="AO19" s="10">
        <f>IF(B29=0,"",AO18)</f>
        <v>3</v>
      </c>
      <c r="AP19" s="11">
        <f>IF(B29=0,"",AP16)</f>
        <v>8</v>
      </c>
      <c r="AR19" s="10">
        <f>IF(B30=0,"",AR18)</f>
        <v>25</v>
      </c>
      <c r="AS19" s="11">
        <f>IF(B30=0,"",AS16)</f>
        <v>108</v>
      </c>
      <c r="AU19" s="5"/>
      <c r="AV19" s="5"/>
      <c r="AW19" s="5"/>
      <c r="AX19" s="5"/>
      <c r="AY19" s="5"/>
      <c r="AZ19" s="5"/>
      <c r="BA19" s="5"/>
      <c r="BB19" s="5"/>
      <c r="BC19" s="5"/>
      <c r="BH19" s="5"/>
      <c r="BI19" s="5"/>
      <c r="BJ19" s="5"/>
      <c r="BK19" s="5"/>
      <c r="BT19" s="5"/>
    </row>
    <row r="20" spans="1:72" s="2" customFormat="1" ht="13.8" x14ac:dyDescent="0.3">
      <c r="M20" s="3"/>
      <c r="N20" s="3"/>
      <c r="O20" s="3"/>
      <c r="P20" s="3"/>
      <c r="Q20" s="3"/>
      <c r="R20" s="3"/>
      <c r="S20" s="3"/>
      <c r="T20" s="3"/>
      <c r="U20" s="5">
        <v>3</v>
      </c>
      <c r="V20" s="5">
        <f t="shared" si="0"/>
        <v>400</v>
      </c>
      <c r="W20" s="5">
        <f t="shared" si="1"/>
        <v>0</v>
      </c>
      <c r="X20" s="13">
        <f t="shared" si="2"/>
        <v>0</v>
      </c>
      <c r="Y20" s="13">
        <f t="shared" si="3"/>
        <v>83333.333333333328</v>
      </c>
      <c r="Z20" s="2">
        <f t="shared" si="4"/>
        <v>44800</v>
      </c>
      <c r="AA20" s="2">
        <f t="shared" si="5"/>
        <v>5017600</v>
      </c>
      <c r="AB20" s="14">
        <f t="shared" si="6"/>
        <v>2133.3333333333335</v>
      </c>
      <c r="AD20" s="5">
        <v>3</v>
      </c>
      <c r="AE20" s="5">
        <f t="shared" si="7"/>
        <v>400</v>
      </c>
      <c r="AF20" s="15">
        <f t="shared" si="8"/>
        <v>0</v>
      </c>
      <c r="AG20" s="13">
        <f t="shared" si="9"/>
        <v>0</v>
      </c>
      <c r="AH20" s="13">
        <f t="shared" si="10"/>
        <v>83333.333333333328</v>
      </c>
      <c r="AI20" s="2">
        <f t="shared" si="11"/>
        <v>21600</v>
      </c>
      <c r="AJ20" s="2">
        <f t="shared" si="12"/>
        <v>1166400</v>
      </c>
      <c r="AK20" s="14">
        <f t="shared" si="13"/>
        <v>2133.3333333333335</v>
      </c>
      <c r="AL20" s="10">
        <f>IF(B28=0,"",AL16)</f>
        <v>-25</v>
      </c>
      <c r="AM20" s="18">
        <f>IF(B28=0,"",AM16)</f>
        <v>0</v>
      </c>
      <c r="AO20" s="10">
        <f>IF(B29=0,"",AO16)</f>
        <v>-3</v>
      </c>
      <c r="AP20" s="18">
        <f>IF(B29=0,"",AP16)</f>
        <v>8</v>
      </c>
      <c r="AR20" s="10">
        <f>IF(B30=0,"",AR16)</f>
        <v>-25</v>
      </c>
      <c r="AS20" s="18">
        <f>AS16</f>
        <v>108</v>
      </c>
      <c r="AU20" s="5"/>
      <c r="AV20" s="5"/>
      <c r="AW20" s="5"/>
      <c r="AX20" s="5"/>
      <c r="AY20" s="5"/>
      <c r="AZ20" s="5"/>
      <c r="BA20" s="5"/>
      <c r="BB20" s="5"/>
      <c r="BC20" s="5"/>
      <c r="BH20" s="5"/>
      <c r="BI20" s="5"/>
      <c r="BJ20" s="5"/>
      <c r="BK20" s="5"/>
      <c r="BT20" s="5"/>
    </row>
    <row r="21" spans="1:72" s="2" customFormat="1" ht="13.8" x14ac:dyDescent="0.3">
      <c r="M21" s="3"/>
      <c r="N21" s="3"/>
      <c r="O21" s="3"/>
      <c r="P21" s="3"/>
      <c r="Q21" s="3"/>
      <c r="R21" s="3"/>
      <c r="S21" s="3"/>
      <c r="T21" s="3"/>
      <c r="U21" s="5">
        <v>4</v>
      </c>
      <c r="V21" s="5">
        <f t="shared" si="0"/>
        <v>0</v>
      </c>
      <c r="W21" s="5">
        <f t="shared" si="1"/>
        <v>0</v>
      </c>
      <c r="X21" s="13">
        <f t="shared" si="2"/>
        <v>0</v>
      </c>
      <c r="Y21" s="13">
        <f t="shared" si="3"/>
        <v>0</v>
      </c>
      <c r="Z21" s="2">
        <f t="shared" si="4"/>
        <v>0</v>
      </c>
      <c r="AA21" s="2">
        <f t="shared" si="5"/>
        <v>0</v>
      </c>
      <c r="AB21" s="14">
        <f t="shared" si="6"/>
        <v>0</v>
      </c>
      <c r="AD21" s="5">
        <v>4</v>
      </c>
      <c r="AE21" s="5">
        <f t="shared" si="7"/>
        <v>0</v>
      </c>
      <c r="AF21" s="15">
        <f t="shared" si="8"/>
        <v>0</v>
      </c>
      <c r="AG21" s="13">
        <f t="shared" si="9"/>
        <v>0</v>
      </c>
      <c r="AH21" s="13">
        <f t="shared" si="10"/>
        <v>0</v>
      </c>
      <c r="AI21" s="2">
        <f t="shared" si="11"/>
        <v>0</v>
      </c>
      <c r="AJ21" s="2">
        <f t="shared" si="12"/>
        <v>0</v>
      </c>
      <c r="AK21" s="14">
        <f t="shared" si="13"/>
        <v>0</v>
      </c>
      <c r="AL21" s="19"/>
      <c r="AM21" s="11"/>
      <c r="AO21" s="19"/>
      <c r="AP21" s="11"/>
      <c r="AR21" s="19"/>
      <c r="AS21" s="11"/>
      <c r="AU21" s="5"/>
      <c r="AV21" s="5"/>
      <c r="AW21" s="5"/>
      <c r="AX21" s="5"/>
      <c r="AY21" s="5"/>
      <c r="AZ21" s="5"/>
      <c r="BA21" s="5"/>
      <c r="BB21" s="5"/>
      <c r="BC21" s="5"/>
      <c r="BH21" s="5"/>
      <c r="BI21" s="5"/>
      <c r="BJ21" s="5"/>
      <c r="BK21" s="5"/>
      <c r="BT21" s="5"/>
    </row>
    <row r="22" spans="1:72" s="2" customFormat="1" ht="13.8" x14ac:dyDescent="0.3">
      <c r="M22" s="3"/>
      <c r="N22" s="3"/>
      <c r="O22" s="3"/>
      <c r="P22" s="3"/>
      <c r="Q22" s="3"/>
      <c r="R22" s="3"/>
      <c r="S22" s="3"/>
      <c r="T22" s="3"/>
      <c r="U22" s="5">
        <v>5</v>
      </c>
      <c r="V22" s="5">
        <f t="shared" si="0"/>
        <v>0</v>
      </c>
      <c r="W22" s="5">
        <f t="shared" si="1"/>
        <v>0</v>
      </c>
      <c r="X22" s="13">
        <f t="shared" si="2"/>
        <v>0</v>
      </c>
      <c r="Y22" s="13">
        <f t="shared" si="3"/>
        <v>0</v>
      </c>
      <c r="Z22" s="2">
        <f t="shared" si="4"/>
        <v>0</v>
      </c>
      <c r="AA22" s="2">
        <f t="shared" si="5"/>
        <v>0</v>
      </c>
      <c r="AB22" s="14">
        <f t="shared" si="6"/>
        <v>0</v>
      </c>
      <c r="AD22" s="5">
        <v>5</v>
      </c>
      <c r="AE22" s="5">
        <f t="shared" si="7"/>
        <v>0</v>
      </c>
      <c r="AF22" s="15">
        <f t="shared" si="8"/>
        <v>0</v>
      </c>
      <c r="AG22" s="13">
        <f t="shared" si="9"/>
        <v>0</v>
      </c>
      <c r="AH22" s="13">
        <f t="shared" si="10"/>
        <v>0</v>
      </c>
      <c r="AI22" s="2">
        <f t="shared" si="11"/>
        <v>0</v>
      </c>
      <c r="AJ22" s="2">
        <f t="shared" si="12"/>
        <v>0</v>
      </c>
      <c r="AK22" s="14">
        <f t="shared" si="13"/>
        <v>0</v>
      </c>
      <c r="AL22" s="10" t="str">
        <f>IF(B31=0,"",D31-B31/2)</f>
        <v/>
      </c>
      <c r="AM22" s="11" t="str">
        <f>IF(B31=0,"",E31-C31/2)</f>
        <v/>
      </c>
      <c r="AO22" s="10" t="str">
        <f>IF(B32=0,"",D32-B32/2)</f>
        <v/>
      </c>
      <c r="AP22" s="11" t="str">
        <f>IF(B32=0,"",E32-C32/2)</f>
        <v/>
      </c>
      <c r="AR22" s="10" t="str">
        <f>IF(B33=0,"",D33-B33/2)</f>
        <v/>
      </c>
      <c r="AS22" s="11" t="str">
        <f>IF(B33=0,"",E33-C33/2)</f>
        <v/>
      </c>
      <c r="AU22" s="5"/>
      <c r="AV22" s="5"/>
      <c r="AW22" s="5"/>
      <c r="AX22" s="5"/>
      <c r="AY22" s="5"/>
      <c r="AZ22" s="5"/>
      <c r="BA22" s="5"/>
      <c r="BB22" s="5"/>
      <c r="BC22" s="5"/>
      <c r="BH22" s="5"/>
      <c r="BI22" s="5"/>
      <c r="BJ22" s="5"/>
      <c r="BK22" s="5"/>
      <c r="BT22" s="5"/>
    </row>
    <row r="23" spans="1:72" s="2" customFormat="1" ht="13.8" x14ac:dyDescent="0.3">
      <c r="D23" s="121" t="s">
        <v>109</v>
      </c>
      <c r="H23" s="121" t="s">
        <v>110</v>
      </c>
      <c r="M23" s="3"/>
      <c r="N23" s="3"/>
      <c r="O23" s="3"/>
      <c r="P23" s="3"/>
      <c r="Q23" s="3"/>
      <c r="R23" s="3"/>
      <c r="S23" s="3"/>
      <c r="T23" s="3"/>
      <c r="U23" s="5">
        <v>6</v>
      </c>
      <c r="V23" s="5">
        <f t="shared" si="0"/>
        <v>0</v>
      </c>
      <c r="W23" s="5">
        <f t="shared" si="1"/>
        <v>0</v>
      </c>
      <c r="X23" s="13">
        <f t="shared" si="2"/>
        <v>0</v>
      </c>
      <c r="Y23" s="13">
        <f t="shared" si="3"/>
        <v>0</v>
      </c>
      <c r="Z23" s="2">
        <f t="shared" si="4"/>
        <v>0</v>
      </c>
      <c r="AA23" s="2">
        <f t="shared" si="5"/>
        <v>0</v>
      </c>
      <c r="AB23" s="14">
        <f t="shared" si="6"/>
        <v>0</v>
      </c>
      <c r="AD23" s="5">
        <v>6</v>
      </c>
      <c r="AE23" s="5">
        <f t="shared" si="7"/>
        <v>0</v>
      </c>
      <c r="AF23" s="15">
        <f t="shared" si="8"/>
        <v>0</v>
      </c>
      <c r="AG23" s="13">
        <f t="shared" si="9"/>
        <v>0</v>
      </c>
      <c r="AH23" s="13">
        <f t="shared" si="10"/>
        <v>0</v>
      </c>
      <c r="AI23" s="2">
        <f t="shared" si="11"/>
        <v>0</v>
      </c>
      <c r="AJ23" s="2">
        <f t="shared" si="12"/>
        <v>0</v>
      </c>
      <c r="AK23" s="14">
        <f t="shared" si="13"/>
        <v>0</v>
      </c>
      <c r="AL23" s="10" t="str">
        <f>IF(B31=0,"",AL22)</f>
        <v/>
      </c>
      <c r="AM23" s="11" t="str">
        <f>IF(B31=0,"",E31+C31/2)</f>
        <v/>
      </c>
      <c r="AO23" s="10" t="str">
        <f>IF(B32=0,"",AO22)</f>
        <v/>
      </c>
      <c r="AP23" s="11" t="str">
        <f>IF(B32=0,"",E32+C32/2)</f>
        <v/>
      </c>
      <c r="AR23" s="10" t="str">
        <f>IF(B33=0,"",AR22)</f>
        <v/>
      </c>
      <c r="AS23" s="11" t="str">
        <f>IF(B33=0,"",E33+C33/2)</f>
        <v/>
      </c>
      <c r="AU23" s="5"/>
      <c r="AV23" s="5"/>
      <c r="AW23" s="5"/>
      <c r="AX23" s="5"/>
      <c r="AY23" s="5"/>
      <c r="AZ23" s="5"/>
      <c r="BA23" s="5"/>
      <c r="BB23" s="5"/>
      <c r="BC23" s="5"/>
      <c r="BD23" s="5"/>
      <c r="BE23" s="5"/>
      <c r="BF23" s="5"/>
      <c r="BG23" s="5"/>
      <c r="BH23" s="5"/>
      <c r="BI23" s="5"/>
      <c r="BJ23" s="5"/>
      <c r="BK23" s="5"/>
      <c r="BT23" s="5"/>
    </row>
    <row r="24" spans="1:72" s="2" customFormat="1" ht="13.8" x14ac:dyDescent="0.3">
      <c r="M24" s="3"/>
      <c r="N24" s="3"/>
      <c r="O24" s="3"/>
      <c r="P24" s="3"/>
      <c r="Q24" s="3"/>
      <c r="R24" s="3"/>
      <c r="S24" s="3"/>
      <c r="T24" s="3"/>
      <c r="U24" s="5">
        <v>7</v>
      </c>
      <c r="V24" s="5">
        <f t="shared" si="0"/>
        <v>0</v>
      </c>
      <c r="W24" s="5">
        <f t="shared" si="1"/>
        <v>0</v>
      </c>
      <c r="X24" s="13">
        <f t="shared" si="2"/>
        <v>0</v>
      </c>
      <c r="Y24" s="13">
        <f t="shared" si="3"/>
        <v>0</v>
      </c>
      <c r="Z24" s="2">
        <f t="shared" si="4"/>
        <v>0</v>
      </c>
      <c r="AA24" s="2">
        <f t="shared" si="5"/>
        <v>0</v>
      </c>
      <c r="AB24" s="14">
        <f t="shared" si="6"/>
        <v>0</v>
      </c>
      <c r="AD24" s="5">
        <v>7</v>
      </c>
      <c r="AE24" s="5">
        <f t="shared" si="7"/>
        <v>0</v>
      </c>
      <c r="AF24" s="15">
        <f t="shared" si="8"/>
        <v>0</v>
      </c>
      <c r="AG24" s="13">
        <f t="shared" si="9"/>
        <v>0</v>
      </c>
      <c r="AH24" s="13">
        <f t="shared" si="10"/>
        <v>0</v>
      </c>
      <c r="AI24" s="2">
        <f t="shared" si="11"/>
        <v>0</v>
      </c>
      <c r="AJ24" s="2">
        <f t="shared" si="12"/>
        <v>0</v>
      </c>
      <c r="AK24" s="14">
        <f t="shared" si="13"/>
        <v>0</v>
      </c>
      <c r="AL24" s="10" t="str">
        <f>IF(B31=0,"",D31+B31/2)</f>
        <v/>
      </c>
      <c r="AM24" s="11" t="str">
        <f>IF(B31=0,"",AM23)</f>
        <v/>
      </c>
      <c r="AO24" s="10" t="str">
        <f>IF(B32=0,"",D32+B32/2)</f>
        <v/>
      </c>
      <c r="AP24" s="11" t="str">
        <f>IF(B32=0,"",AP23)</f>
        <v/>
      </c>
      <c r="AR24" s="10" t="str">
        <f>IF(B33=0,"",D33+B33/2)</f>
        <v/>
      </c>
      <c r="AS24" s="11" t="str">
        <f>IF(B33=0,"",AS23)</f>
        <v/>
      </c>
      <c r="AU24" s="5"/>
      <c r="AV24" s="5"/>
      <c r="AW24" s="5"/>
      <c r="AX24" s="5"/>
      <c r="AY24" s="5"/>
      <c r="AZ24" s="5"/>
      <c r="BA24" s="5"/>
      <c r="BB24" s="5"/>
      <c r="BC24" s="5"/>
      <c r="BD24" s="5"/>
      <c r="BE24" s="5"/>
      <c r="BF24" s="5"/>
      <c r="BG24" s="5"/>
      <c r="BH24" s="5"/>
      <c r="BI24" s="5"/>
      <c r="BJ24" s="5"/>
      <c r="BK24" s="5"/>
      <c r="BT24" s="5"/>
    </row>
    <row r="25" spans="1:72" s="2" customFormat="1" ht="13.8" x14ac:dyDescent="0.3">
      <c r="A25" s="6"/>
      <c r="B25" s="86"/>
      <c r="C25" s="6"/>
      <c r="D25" s="6"/>
      <c r="E25" s="6"/>
      <c r="F25" s="6"/>
      <c r="G25" s="6"/>
      <c r="H25" s="6"/>
      <c r="I25" s="6"/>
      <c r="J25" s="6"/>
      <c r="K25" s="6"/>
      <c r="M25" s="3"/>
      <c r="N25" s="3"/>
      <c r="O25" s="3"/>
      <c r="P25" s="3"/>
      <c r="Q25" s="3"/>
      <c r="R25" s="3"/>
      <c r="S25" s="3"/>
      <c r="T25" s="3"/>
      <c r="U25" s="5">
        <v>8</v>
      </c>
      <c r="V25" s="5">
        <f t="shared" si="0"/>
        <v>0</v>
      </c>
      <c r="W25" s="5">
        <f t="shared" si="1"/>
        <v>0</v>
      </c>
      <c r="X25" s="13">
        <f t="shared" si="2"/>
        <v>0</v>
      </c>
      <c r="Y25" s="13">
        <f t="shared" si="3"/>
        <v>0</v>
      </c>
      <c r="Z25" s="2">
        <f t="shared" si="4"/>
        <v>0</v>
      </c>
      <c r="AA25" s="2">
        <f t="shared" si="5"/>
        <v>0</v>
      </c>
      <c r="AB25" s="14">
        <f t="shared" si="6"/>
        <v>0</v>
      </c>
      <c r="AD25" s="5">
        <v>8</v>
      </c>
      <c r="AE25" s="5">
        <f t="shared" si="7"/>
        <v>0</v>
      </c>
      <c r="AF25" s="15">
        <f t="shared" si="8"/>
        <v>0</v>
      </c>
      <c r="AG25" s="13">
        <f t="shared" si="9"/>
        <v>0</v>
      </c>
      <c r="AH25" s="13">
        <f t="shared" si="10"/>
        <v>0</v>
      </c>
      <c r="AI25" s="2">
        <f t="shared" si="11"/>
        <v>0</v>
      </c>
      <c r="AJ25" s="2">
        <f t="shared" si="12"/>
        <v>0</v>
      </c>
      <c r="AK25" s="14">
        <f t="shared" si="13"/>
        <v>0</v>
      </c>
      <c r="AL25" s="10" t="str">
        <f>IF(B31=0,"",AL24)</f>
        <v/>
      </c>
      <c r="AM25" s="11" t="str">
        <f>IF(B31=0,"",AM22)</f>
        <v/>
      </c>
      <c r="AO25" s="10" t="str">
        <f>IF(B32=0,"",AO24)</f>
        <v/>
      </c>
      <c r="AP25" s="11" t="str">
        <f>IF(B32=0,"",AP22)</f>
        <v/>
      </c>
      <c r="AR25" s="10" t="str">
        <f>IF(B33=0,"",AR24)</f>
        <v/>
      </c>
      <c r="AS25" s="11" t="str">
        <f>IF(B33=0,"",AS22)</f>
        <v/>
      </c>
      <c r="AU25" s="5"/>
      <c r="AV25" s="5"/>
      <c r="AW25" s="5"/>
      <c r="AX25" s="5"/>
      <c r="AY25" s="5"/>
      <c r="AZ25" s="5"/>
      <c r="BA25" s="5"/>
      <c r="BB25" s="5"/>
      <c r="BC25" s="5"/>
      <c r="BH25" s="5"/>
      <c r="BI25" s="5"/>
      <c r="BJ25" s="5"/>
      <c r="BK25" s="5"/>
      <c r="BT25" s="5"/>
    </row>
    <row r="26" spans="1:72" s="2" customFormat="1" ht="13.8" x14ac:dyDescent="0.3">
      <c r="A26" s="12" t="s">
        <v>14</v>
      </c>
      <c r="B26" s="12" t="s">
        <v>15</v>
      </c>
      <c r="C26" s="12" t="s">
        <v>16</v>
      </c>
      <c r="D26" s="12" t="s">
        <v>15</v>
      </c>
      <c r="E26" s="12" t="s">
        <v>16</v>
      </c>
      <c r="F26" s="6"/>
      <c r="G26" s="6"/>
      <c r="H26" s="6"/>
      <c r="I26" s="6"/>
      <c r="J26" s="6"/>
      <c r="K26" s="6"/>
      <c r="M26" s="3"/>
      <c r="N26" s="3"/>
      <c r="O26" s="3"/>
      <c r="P26" s="3"/>
      <c r="Q26" s="3"/>
      <c r="R26" s="3"/>
      <c r="S26" s="3"/>
      <c r="T26" s="3"/>
      <c r="U26" s="5">
        <v>9</v>
      </c>
      <c r="V26" s="5">
        <f t="shared" si="0"/>
        <v>0</v>
      </c>
      <c r="W26" s="5">
        <f t="shared" si="1"/>
        <v>0</v>
      </c>
      <c r="X26" s="13">
        <f t="shared" si="2"/>
        <v>0</v>
      </c>
      <c r="Y26" s="13">
        <f t="shared" si="3"/>
        <v>0</v>
      </c>
      <c r="Z26" s="2">
        <f t="shared" si="4"/>
        <v>0</v>
      </c>
      <c r="AA26" s="2">
        <f t="shared" si="5"/>
        <v>0</v>
      </c>
      <c r="AB26" s="14">
        <f t="shared" si="6"/>
        <v>0</v>
      </c>
      <c r="AD26" s="5">
        <v>9</v>
      </c>
      <c r="AE26" s="5">
        <f t="shared" si="7"/>
        <v>0</v>
      </c>
      <c r="AF26" s="15">
        <f t="shared" si="8"/>
        <v>0</v>
      </c>
      <c r="AG26" s="13">
        <f t="shared" si="9"/>
        <v>0</v>
      </c>
      <c r="AH26" s="13">
        <f t="shared" si="10"/>
        <v>0</v>
      </c>
      <c r="AI26" s="2">
        <f t="shared" si="11"/>
        <v>0</v>
      </c>
      <c r="AJ26" s="2">
        <f t="shared" si="12"/>
        <v>0</v>
      </c>
      <c r="AK26" s="14">
        <f t="shared" si="13"/>
        <v>0</v>
      </c>
      <c r="AL26" s="10" t="str">
        <f>AL22</f>
        <v/>
      </c>
      <c r="AM26" s="18" t="str">
        <f>IF(B31=0,"",AM22)</f>
        <v/>
      </c>
      <c r="AO26" s="10" t="str">
        <f>IF(B32=0,"",AO22)</f>
        <v/>
      </c>
      <c r="AP26" s="18" t="str">
        <f>IF(B32=0,"",AP22)</f>
        <v/>
      </c>
      <c r="AR26" s="10" t="str">
        <f>IF(B33=0,"",AR22)</f>
        <v/>
      </c>
      <c r="AS26" s="18" t="str">
        <f>IF(B33=0,"",AS22)</f>
        <v/>
      </c>
      <c r="AU26" s="5"/>
      <c r="AV26" s="5"/>
      <c r="AW26" s="5"/>
      <c r="AX26" s="5"/>
      <c r="AY26" s="5"/>
      <c r="AZ26" s="5"/>
      <c r="BA26" s="5"/>
      <c r="BB26" s="5"/>
      <c r="BC26" s="5"/>
      <c r="BH26" s="5"/>
      <c r="BI26" s="5"/>
      <c r="BJ26" s="5"/>
      <c r="BK26" s="5"/>
      <c r="BT26" s="5"/>
    </row>
    <row r="27" spans="1:72" s="2" customFormat="1" ht="15" x14ac:dyDescent="0.3">
      <c r="A27" s="6"/>
      <c r="B27" s="16" t="s">
        <v>17</v>
      </c>
      <c r="C27" s="16" t="s">
        <v>17</v>
      </c>
      <c r="D27" s="16" t="s">
        <v>17</v>
      </c>
      <c r="E27" s="16" t="s">
        <v>17</v>
      </c>
      <c r="F27" s="6"/>
      <c r="G27" s="6"/>
      <c r="H27" s="6"/>
      <c r="I27" s="6"/>
      <c r="J27" s="6"/>
      <c r="K27" s="6"/>
      <c r="M27" s="3"/>
      <c r="N27" s="3"/>
      <c r="O27" s="3"/>
      <c r="P27" s="3"/>
      <c r="Q27" s="3"/>
      <c r="R27" s="3"/>
      <c r="S27" s="3"/>
      <c r="T27" s="3"/>
      <c r="V27" s="5" t="s">
        <v>18</v>
      </c>
      <c r="W27" s="5" t="s">
        <v>19</v>
      </c>
      <c r="X27" s="5" t="s">
        <v>41</v>
      </c>
      <c r="Y27" s="5" t="s">
        <v>20</v>
      </c>
      <c r="Z27" s="5" t="s">
        <v>21</v>
      </c>
      <c r="AA27" s="5" t="s">
        <v>42</v>
      </c>
      <c r="AB27" s="5" t="s">
        <v>22</v>
      </c>
      <c r="AE27" s="5" t="s">
        <v>18</v>
      </c>
      <c r="AF27" s="5" t="s">
        <v>19</v>
      </c>
      <c r="AG27" s="5" t="s">
        <v>41</v>
      </c>
      <c r="AH27" s="5" t="s">
        <v>20</v>
      </c>
      <c r="AI27" s="5" t="s">
        <v>21</v>
      </c>
      <c r="AJ27" s="5" t="s">
        <v>42</v>
      </c>
      <c r="AK27" s="5" t="s">
        <v>22</v>
      </c>
      <c r="AL27" s="19"/>
      <c r="AM27" s="11"/>
      <c r="AO27" s="19"/>
      <c r="AP27" s="11"/>
      <c r="AR27" s="19"/>
      <c r="AS27" s="11"/>
      <c r="AU27" s="5"/>
      <c r="AV27" s="5"/>
      <c r="AW27" s="5"/>
      <c r="AX27" s="5"/>
      <c r="AY27" s="5"/>
      <c r="AZ27" s="5"/>
      <c r="BA27" s="5"/>
      <c r="BB27" s="5"/>
      <c r="BC27" s="5"/>
      <c r="BH27" s="5"/>
      <c r="BI27" s="5"/>
      <c r="BJ27" s="5"/>
      <c r="BK27" s="5"/>
      <c r="BT27" s="5"/>
    </row>
    <row r="28" spans="1:72" s="2" customFormat="1" ht="13.8" x14ac:dyDescent="0.3">
      <c r="A28" s="12">
        <v>1</v>
      </c>
      <c r="B28" s="17">
        <v>50</v>
      </c>
      <c r="C28" s="17">
        <v>8</v>
      </c>
      <c r="D28" s="17">
        <v>0</v>
      </c>
      <c r="E28" s="17">
        <v>4</v>
      </c>
      <c r="F28" s="6"/>
      <c r="G28" s="6"/>
      <c r="H28" s="6"/>
      <c r="I28" s="6"/>
      <c r="J28" s="6"/>
      <c r="K28" s="6"/>
      <c r="M28" s="3"/>
      <c r="N28" s="3"/>
      <c r="O28" s="3"/>
      <c r="P28" s="3"/>
      <c r="Q28" s="3"/>
      <c r="R28" s="3"/>
      <c r="S28" s="3"/>
      <c r="T28" s="3"/>
      <c r="V28" s="20">
        <f t="shared" ref="V28:AB28" si="14">SUM(V18:V26)</f>
        <v>1400</v>
      </c>
      <c r="W28" s="20">
        <f t="shared" si="14"/>
        <v>0</v>
      </c>
      <c r="X28" s="20">
        <f t="shared" si="14"/>
        <v>0</v>
      </c>
      <c r="Y28" s="20">
        <f t="shared" si="14"/>
        <v>168466.66666666666</v>
      </c>
      <c r="Z28" s="20">
        <f t="shared" si="14"/>
        <v>81200</v>
      </c>
      <c r="AA28" s="20">
        <f t="shared" si="14"/>
        <v>7042400</v>
      </c>
      <c r="AB28" s="20">
        <f t="shared" si="14"/>
        <v>504266.66666666663</v>
      </c>
      <c r="AE28" s="21">
        <f t="shared" ref="AE28:AK28" si="15">SUM(AE18:AE26)</f>
        <v>1400</v>
      </c>
      <c r="AF28" s="21">
        <f t="shared" si="15"/>
        <v>0</v>
      </c>
      <c r="AG28" s="21">
        <f t="shared" si="15"/>
        <v>0</v>
      </c>
      <c r="AH28" s="21">
        <f t="shared" si="15"/>
        <v>168466.66666666666</v>
      </c>
      <c r="AI28" s="21">
        <f t="shared" si="15"/>
        <v>0</v>
      </c>
      <c r="AJ28" s="21">
        <f t="shared" si="15"/>
        <v>2332800</v>
      </c>
      <c r="AK28" s="21">
        <f t="shared" si="15"/>
        <v>504266.66666666663</v>
      </c>
      <c r="AL28" s="10" t="str">
        <f>IF(B34=0,"",D34-B34/2)</f>
        <v/>
      </c>
      <c r="AM28" s="11" t="str">
        <f>IF(B34=0,"",E34-C34/2)</f>
        <v/>
      </c>
      <c r="AO28" s="10" t="str">
        <f>IF(B35=0,"",D35-B35/2)</f>
        <v/>
      </c>
      <c r="AP28" s="11" t="str">
        <f>IF(B35=0,"",E35-C35/2)</f>
        <v/>
      </c>
      <c r="AR28" s="10" t="str">
        <f>IF(B36=0,"",D36-B36/2)</f>
        <v/>
      </c>
      <c r="AS28" s="11" t="str">
        <f>IF(B36=0,"",E36-C36/2)</f>
        <v/>
      </c>
      <c r="AU28" s="5"/>
      <c r="AV28" s="5"/>
      <c r="AW28" s="5"/>
      <c r="AX28" s="5"/>
      <c r="AY28" s="5"/>
      <c r="AZ28" s="5"/>
      <c r="BA28" s="5"/>
      <c r="BB28" s="5"/>
      <c r="BC28" s="5"/>
      <c r="BD28" s="5"/>
      <c r="BE28" s="5"/>
      <c r="BF28" s="5"/>
      <c r="BG28" s="5"/>
      <c r="BH28" s="5"/>
      <c r="BI28" s="5"/>
      <c r="BJ28" s="5"/>
      <c r="BK28" s="5"/>
      <c r="BT28" s="5"/>
    </row>
    <row r="29" spans="1:72" s="2" customFormat="1" ht="13.8" x14ac:dyDescent="0.3">
      <c r="A29" s="12">
        <v>2</v>
      </c>
      <c r="B29" s="17">
        <v>6</v>
      </c>
      <c r="C29" s="17">
        <v>100</v>
      </c>
      <c r="D29" s="17">
        <v>0</v>
      </c>
      <c r="E29" s="17">
        <v>58</v>
      </c>
      <c r="F29" s="6"/>
      <c r="G29" s="6"/>
      <c r="H29" s="6"/>
      <c r="I29" s="6"/>
      <c r="J29" s="6"/>
      <c r="K29" s="6"/>
      <c r="M29" s="3"/>
      <c r="N29" s="3"/>
      <c r="O29" s="3"/>
      <c r="P29" s="3"/>
      <c r="Q29" s="3"/>
      <c r="R29" s="3"/>
      <c r="S29" s="3"/>
      <c r="T29" s="3"/>
      <c r="AA29" s="22" t="s">
        <v>26</v>
      </c>
      <c r="AB29" s="22"/>
      <c r="AC29" s="22"/>
      <c r="AD29" s="22"/>
      <c r="AL29" s="10" t="str">
        <f>IF(B34=0,"",AL28)</f>
        <v/>
      </c>
      <c r="AM29" s="11" t="str">
        <f>IF(B34=0,"",E34+C34/2)</f>
        <v/>
      </c>
      <c r="AO29" s="10" t="str">
        <f>IF(B35=0,"",AO28)</f>
        <v/>
      </c>
      <c r="AP29" s="11" t="str">
        <f>IF(B35=0,"",E35+C35/2)</f>
        <v/>
      </c>
      <c r="AR29" s="10" t="str">
        <f>IF(B36=0,"",AR28)</f>
        <v/>
      </c>
      <c r="AS29" s="11" t="str">
        <f>IF(B36=0,"",E36+C36/2)</f>
        <v/>
      </c>
      <c r="BA29" s="5"/>
      <c r="BC29" s="5"/>
      <c r="BH29" s="5"/>
      <c r="BI29" s="5"/>
      <c r="BJ29" s="5"/>
      <c r="BK29" s="5"/>
      <c r="BT29" s="5"/>
    </row>
    <row r="30" spans="1:72" s="2" customFormat="1" ht="13.8" x14ac:dyDescent="0.3">
      <c r="A30" s="12">
        <v>3</v>
      </c>
      <c r="B30" s="17">
        <v>50</v>
      </c>
      <c r="C30" s="17">
        <v>8</v>
      </c>
      <c r="D30" s="17">
        <v>0</v>
      </c>
      <c r="E30" s="17">
        <v>112</v>
      </c>
      <c r="F30" s="6"/>
      <c r="G30" s="6"/>
      <c r="H30" s="6"/>
      <c r="I30" s="6"/>
      <c r="J30" s="6"/>
      <c r="K30" s="6"/>
      <c r="M30" s="3"/>
      <c r="N30" s="3"/>
      <c r="O30" s="3"/>
      <c r="P30" s="3"/>
      <c r="Q30" s="3"/>
      <c r="R30" s="3"/>
      <c r="S30" s="3"/>
      <c r="T30" s="3"/>
      <c r="AA30" s="22"/>
      <c r="AB30" s="22"/>
      <c r="AC30" s="22"/>
      <c r="AD30" s="22"/>
      <c r="AL30" s="10" t="str">
        <f>IF(B34=0,"",D34+B34/2)</f>
        <v/>
      </c>
      <c r="AM30" s="11" t="str">
        <f>IF(B34=0,"",AM29)</f>
        <v/>
      </c>
      <c r="AO30" s="10" t="str">
        <f>IF(B35=0,"",D35+B35/2)</f>
        <v/>
      </c>
      <c r="AP30" s="11" t="str">
        <f>IF(B35=0,"",AP29)</f>
        <v/>
      </c>
      <c r="AR30" s="10" t="str">
        <f>IF(B36=0,"",D36+B36/2)</f>
        <v/>
      </c>
      <c r="AS30" s="11" t="str">
        <f>IF(B36=0,"",AS29)</f>
        <v/>
      </c>
      <c r="BA30" s="5"/>
      <c r="BC30" s="5"/>
      <c r="BH30" s="5"/>
      <c r="BI30" s="5"/>
      <c r="BJ30" s="5"/>
      <c r="BK30" s="5"/>
      <c r="BT30" s="5"/>
    </row>
    <row r="31" spans="1:72" s="2" customFormat="1" ht="13.8" x14ac:dyDescent="0.3">
      <c r="A31" s="12">
        <v>4</v>
      </c>
      <c r="B31" s="17"/>
      <c r="C31" s="17"/>
      <c r="D31" s="17"/>
      <c r="E31" s="17"/>
      <c r="F31" s="6"/>
      <c r="G31" s="6"/>
      <c r="H31" s="6"/>
      <c r="I31" s="6"/>
      <c r="J31" s="6"/>
      <c r="K31" s="6"/>
      <c r="M31" s="3"/>
      <c r="N31" s="3"/>
      <c r="O31" s="3"/>
      <c r="P31" s="3"/>
      <c r="Q31" s="3"/>
      <c r="R31" s="3"/>
      <c r="S31" s="3"/>
      <c r="T31" s="3"/>
      <c r="AA31" s="12" t="s">
        <v>16</v>
      </c>
      <c r="AB31" s="12" t="s">
        <v>27</v>
      </c>
      <c r="AC31" s="12" t="s">
        <v>28</v>
      </c>
      <c r="AD31" s="12" t="s">
        <v>29</v>
      </c>
      <c r="AL31" s="10" t="str">
        <f>IF(B34=0,"",AL30)</f>
        <v/>
      </c>
      <c r="AM31" s="11" t="str">
        <f>IF(B34=0,"",AM28)</f>
        <v/>
      </c>
      <c r="AO31" s="10" t="str">
        <f>IF(B35=0,"",AO30)</f>
        <v/>
      </c>
      <c r="AP31" s="11" t="str">
        <f>IF(B35=0,"",AP28)</f>
        <v/>
      </c>
      <c r="AR31" s="10" t="str">
        <f>IF(B36=0,"",AR30)</f>
        <v/>
      </c>
      <c r="AS31" s="11" t="str">
        <f>IF(B36=0,"",AS28)</f>
        <v/>
      </c>
      <c r="BA31" s="5"/>
      <c r="BC31" s="5"/>
      <c r="BH31" s="5"/>
      <c r="BI31" s="5"/>
      <c r="BJ31" s="5"/>
      <c r="BK31" s="5"/>
      <c r="BT31" s="5"/>
    </row>
    <row r="32" spans="1:72" s="2" customFormat="1" ht="15" x14ac:dyDescent="0.3">
      <c r="A32" s="12">
        <v>5</v>
      </c>
      <c r="B32" s="17"/>
      <c r="C32" s="17"/>
      <c r="D32" s="17"/>
      <c r="E32" s="17"/>
      <c r="F32" s="6"/>
      <c r="G32" s="6"/>
      <c r="H32" s="6"/>
      <c r="I32" s="6"/>
      <c r="J32" s="6"/>
      <c r="K32" s="6"/>
      <c r="M32" s="3"/>
      <c r="N32" s="3"/>
      <c r="O32" s="3"/>
      <c r="P32" s="3"/>
      <c r="Q32" s="3"/>
      <c r="R32" s="3"/>
      <c r="S32" s="3"/>
      <c r="T32" s="3"/>
      <c r="AA32" s="12" t="s">
        <v>30</v>
      </c>
      <c r="AB32" s="12" t="s">
        <v>43</v>
      </c>
      <c r="AC32" s="12" t="s">
        <v>30</v>
      </c>
      <c r="AD32" s="12" t="s">
        <v>43</v>
      </c>
      <c r="AL32" s="28" t="str">
        <f>IF(B34=0,"",AL28)</f>
        <v/>
      </c>
      <c r="AM32" s="29" t="str">
        <f>IF(B34=0,"",AM28)</f>
        <v/>
      </c>
      <c r="AO32" s="28" t="str">
        <f>IF(B35=0,"",AO28)</f>
        <v/>
      </c>
      <c r="AP32" s="29" t="str">
        <f>IF(B35=0,"",AP28)</f>
        <v/>
      </c>
      <c r="AR32" s="28" t="str">
        <f>IF(B36=0,"",AR28)</f>
        <v/>
      </c>
      <c r="AS32" s="29" t="str">
        <f>IF(B36=0,"",AS28)</f>
        <v/>
      </c>
      <c r="BA32" s="5"/>
      <c r="BC32" s="5"/>
      <c r="BH32" s="5"/>
      <c r="BI32" s="5"/>
      <c r="BJ32" s="5"/>
      <c r="BK32" s="5"/>
      <c r="BT32" s="5"/>
    </row>
    <row r="33" spans="1:72" s="2" customFormat="1" ht="13.8" x14ac:dyDescent="0.3">
      <c r="A33" s="12">
        <v>6</v>
      </c>
      <c r="B33" s="17"/>
      <c r="C33" s="17"/>
      <c r="D33" s="17"/>
      <c r="E33" s="17"/>
      <c r="F33" s="6"/>
      <c r="G33" s="6"/>
      <c r="H33" s="6"/>
      <c r="I33" s="6"/>
      <c r="J33" s="6"/>
      <c r="K33" s="6"/>
      <c r="M33" s="3"/>
      <c r="N33" s="3"/>
      <c r="O33" s="3"/>
      <c r="P33" s="3"/>
      <c r="Q33" s="3"/>
      <c r="R33" s="3"/>
      <c r="S33" s="3"/>
      <c r="T33" s="3"/>
      <c r="AA33" s="116">
        <f>W28/V28</f>
        <v>0</v>
      </c>
      <c r="AB33" s="117">
        <f>X28+Y28</f>
        <v>168466.66666666666</v>
      </c>
      <c r="AC33" s="115">
        <f>Z28/V28</f>
        <v>58</v>
      </c>
      <c r="AD33" s="117">
        <f>AA28+AB28</f>
        <v>7546666.666666667</v>
      </c>
      <c r="AL33" s="2">
        <f>MIN(AM16:AM32,AP16:AP32,AS16:AS32)-0.5</f>
        <v>-0.5</v>
      </c>
      <c r="AM33" s="30">
        <f>AB35</f>
        <v>0</v>
      </c>
      <c r="AO33" s="31">
        <f>MIN(AL16:AL32,AO16:AO32,AR16:AR32)-0.5</f>
        <v>-25.5</v>
      </c>
      <c r="AP33" s="31">
        <f>Z28/V28</f>
        <v>58</v>
      </c>
      <c r="BA33" s="5"/>
      <c r="BC33" s="5"/>
      <c r="BH33" s="5"/>
      <c r="BI33" s="5"/>
      <c r="BJ33" s="5"/>
      <c r="BK33" s="5"/>
      <c r="BT33" s="5"/>
    </row>
    <row r="34" spans="1:72" s="2" customFormat="1" ht="13.8" x14ac:dyDescent="0.3">
      <c r="A34" s="12">
        <v>7</v>
      </c>
      <c r="B34" s="17"/>
      <c r="C34" s="17"/>
      <c r="D34" s="17"/>
      <c r="E34" s="17"/>
      <c r="F34" s="6"/>
      <c r="G34" s="6"/>
      <c r="H34" s="6"/>
      <c r="I34" s="6"/>
      <c r="J34" s="6"/>
      <c r="K34" s="6"/>
      <c r="M34" s="3"/>
      <c r="N34" s="3"/>
      <c r="O34" s="3"/>
      <c r="P34" s="3"/>
      <c r="Q34" s="3"/>
      <c r="R34" s="3"/>
      <c r="S34" s="3"/>
      <c r="T34" s="3"/>
      <c r="AL34" s="2">
        <f>MAX(AM16:AM32,AP16:AP32,AS16:AS32)+0.5</f>
        <v>116.5</v>
      </c>
      <c r="AM34" s="30">
        <f>AM33</f>
        <v>0</v>
      </c>
      <c r="AO34" s="31">
        <f>MAX(AL16:AL32,AO16:AO32)+0.5</f>
        <v>25.5</v>
      </c>
      <c r="AP34" s="31">
        <f>AP33</f>
        <v>58</v>
      </c>
      <c r="BA34" s="5"/>
      <c r="BC34" s="5"/>
      <c r="BH34" s="5"/>
      <c r="BI34" s="5"/>
      <c r="BJ34" s="5"/>
      <c r="BK34" s="5"/>
      <c r="BT34" s="5"/>
    </row>
    <row r="35" spans="1:72" s="2" customFormat="1" ht="13.8" x14ac:dyDescent="0.3">
      <c r="A35" s="12">
        <v>8</v>
      </c>
      <c r="B35" s="17"/>
      <c r="C35" s="17"/>
      <c r="D35" s="17"/>
      <c r="E35" s="17"/>
      <c r="F35" s="6"/>
      <c r="G35" s="6"/>
      <c r="H35" s="6"/>
      <c r="I35" s="6"/>
      <c r="J35" s="6"/>
      <c r="K35" s="6"/>
      <c r="M35" s="3"/>
      <c r="N35" s="3"/>
      <c r="O35" s="3"/>
      <c r="P35" s="3"/>
      <c r="Q35" s="3"/>
      <c r="R35" s="3"/>
      <c r="S35" s="3"/>
      <c r="T35" s="3"/>
      <c r="AA35" s="23" t="s">
        <v>31</v>
      </c>
      <c r="AB35" s="26">
        <f>W28/V28</f>
        <v>0</v>
      </c>
      <c r="AC35" s="36" t="s">
        <v>24</v>
      </c>
      <c r="BA35" s="5"/>
      <c r="BC35" s="5"/>
      <c r="BH35" s="5"/>
      <c r="BI35" s="5"/>
      <c r="BJ35" s="5"/>
      <c r="BK35" s="5"/>
      <c r="BT35" s="5"/>
    </row>
    <row r="36" spans="1:72" s="2" customFormat="1" ht="13.8" x14ac:dyDescent="0.3">
      <c r="A36" s="12">
        <v>9</v>
      </c>
      <c r="B36" s="17"/>
      <c r="C36" s="17"/>
      <c r="D36" s="17"/>
      <c r="E36" s="17"/>
      <c r="F36" s="6"/>
      <c r="G36" s="6"/>
      <c r="H36" s="6"/>
      <c r="I36" s="6"/>
      <c r="J36" s="6"/>
      <c r="K36" s="6"/>
      <c r="M36" s="3"/>
      <c r="N36" s="3"/>
      <c r="O36" s="3"/>
      <c r="P36" s="3"/>
      <c r="Q36" s="3"/>
      <c r="R36" s="3"/>
      <c r="S36" s="3"/>
      <c r="T36" s="3"/>
      <c r="AM36" s="5"/>
      <c r="AN36" s="5"/>
      <c r="AP36" s="4"/>
      <c r="BA36" s="5"/>
      <c r="BC36" s="5"/>
      <c r="BH36" s="5"/>
      <c r="BI36" s="5"/>
      <c r="BJ36" s="5"/>
      <c r="BK36" s="5"/>
      <c r="BT36" s="5"/>
    </row>
    <row r="37" spans="1:72" s="2" customFormat="1" ht="13.8" x14ac:dyDescent="0.3">
      <c r="A37" s="22"/>
      <c r="B37" s="22"/>
      <c r="C37" s="22"/>
      <c r="D37" s="22"/>
      <c r="E37" s="22"/>
      <c r="F37" s="6"/>
      <c r="G37" s="6"/>
      <c r="H37" s="6"/>
      <c r="I37" s="6"/>
      <c r="J37" s="6"/>
      <c r="K37" s="6"/>
      <c r="L37" s="41"/>
      <c r="M37" s="3"/>
      <c r="N37" s="3"/>
      <c r="O37" s="3"/>
      <c r="P37" s="3"/>
      <c r="Q37" s="3"/>
      <c r="R37" s="3"/>
      <c r="S37" s="3"/>
      <c r="T37" s="3"/>
      <c r="X37" s="2" t="s">
        <v>90</v>
      </c>
      <c r="Y37" s="2">
        <f>V28/2</f>
        <v>700</v>
      </c>
      <c r="AC37" s="2">
        <f>SUM(AC41:AC49)</f>
        <v>58</v>
      </c>
      <c r="AE37" s="2">
        <f>SUM(AE41:AE49)</f>
        <v>58200</v>
      </c>
      <c r="AM37" s="5"/>
      <c r="AN37" s="5"/>
      <c r="AP37" s="4"/>
      <c r="BA37" s="5"/>
      <c r="BC37" s="5"/>
      <c r="BH37" s="5"/>
      <c r="BI37" s="5"/>
      <c r="BJ37" s="5"/>
      <c r="BK37" s="5"/>
      <c r="BT37" s="5"/>
    </row>
    <row r="38" spans="1:72" s="2" customFormat="1" ht="13.8" x14ac:dyDescent="0.3">
      <c r="F38" s="6"/>
      <c r="G38" s="6"/>
      <c r="H38" s="6"/>
      <c r="I38" s="6"/>
      <c r="J38" s="6"/>
      <c r="K38" s="6"/>
      <c r="L38" s="41"/>
      <c r="M38" s="3"/>
      <c r="N38" s="3"/>
      <c r="O38" s="3"/>
      <c r="P38" s="3"/>
      <c r="Q38" s="3"/>
      <c r="R38" s="3"/>
      <c r="S38" s="3"/>
      <c r="T38" s="3"/>
      <c r="X38" s="2" t="s">
        <v>91</v>
      </c>
      <c r="Y38" s="115">
        <f>V28</f>
        <v>1400</v>
      </c>
      <c r="AM38" s="5"/>
      <c r="AN38" s="5"/>
      <c r="AP38" s="4"/>
      <c r="BA38" s="5"/>
      <c r="BC38" s="5"/>
      <c r="BH38" s="5"/>
      <c r="BI38" s="5"/>
      <c r="BJ38" s="5"/>
      <c r="BK38" s="5"/>
      <c r="BT38" s="5"/>
    </row>
    <row r="39" spans="1:72" s="2" customFormat="1" ht="13.8" x14ac:dyDescent="0.3">
      <c r="F39" s="6"/>
      <c r="G39" s="6"/>
      <c r="H39" s="6"/>
      <c r="I39" s="6"/>
      <c r="J39" s="6"/>
      <c r="K39" s="6"/>
      <c r="L39" s="41"/>
      <c r="M39" s="3"/>
      <c r="N39" s="3"/>
      <c r="O39" s="3"/>
      <c r="P39" s="3"/>
      <c r="Q39" s="3"/>
      <c r="R39" s="3"/>
      <c r="S39" s="3"/>
      <c r="T39" s="3"/>
      <c r="U39" s="5" t="s">
        <v>92</v>
      </c>
      <c r="V39" s="5" t="s">
        <v>93</v>
      </c>
      <c r="W39" s="5" t="s">
        <v>94</v>
      </c>
      <c r="X39" s="5" t="s">
        <v>16</v>
      </c>
      <c r="Y39" s="5" t="s">
        <v>9</v>
      </c>
      <c r="Z39" s="5" t="s">
        <v>95</v>
      </c>
      <c r="AA39" s="5" t="s">
        <v>96</v>
      </c>
      <c r="AB39" s="5" t="s">
        <v>94</v>
      </c>
      <c r="AC39" s="5" t="s">
        <v>38</v>
      </c>
      <c r="AD39" s="5" t="s">
        <v>97</v>
      </c>
      <c r="AE39" s="5" t="s">
        <v>98</v>
      </c>
      <c r="AF39" s="5"/>
      <c r="AM39" s="5"/>
      <c r="AN39" s="5"/>
      <c r="AP39" s="4"/>
      <c r="BA39" s="5"/>
      <c r="BC39" s="5"/>
      <c r="BH39" s="5"/>
      <c r="BI39" s="5"/>
      <c r="BJ39" s="5"/>
      <c r="BK39" s="5"/>
      <c r="BT39" s="5"/>
    </row>
    <row r="40" spans="1:72" s="2" customFormat="1" ht="13.8" x14ac:dyDescent="0.3">
      <c r="F40" s="22"/>
      <c r="G40" s="22"/>
      <c r="H40" s="6"/>
      <c r="I40" s="6"/>
      <c r="J40" s="6"/>
      <c r="K40" s="6"/>
      <c r="L40" s="41"/>
      <c r="M40" s="44"/>
      <c r="N40" s="44"/>
      <c r="O40" s="44"/>
      <c r="P40" s="44"/>
      <c r="Q40" s="44"/>
      <c r="R40" s="44"/>
      <c r="S40" s="44"/>
      <c r="T40" s="45"/>
      <c r="U40" s="5"/>
      <c r="V40" s="5"/>
      <c r="W40" s="5"/>
      <c r="X40" s="5"/>
      <c r="Y40" s="5"/>
      <c r="Z40" s="5"/>
      <c r="AA40" s="5"/>
      <c r="AB40" s="5"/>
      <c r="AC40" s="5"/>
      <c r="AD40" s="5"/>
      <c r="AE40" s="5"/>
      <c r="AF40" s="107"/>
      <c r="AM40" s="5"/>
      <c r="AN40" s="5"/>
      <c r="AP40" s="4"/>
      <c r="BA40" s="5"/>
      <c r="BH40" s="5"/>
      <c r="BI40" s="5"/>
      <c r="BJ40" s="5"/>
      <c r="BK40" s="5"/>
      <c r="BT40" s="5"/>
    </row>
    <row r="41" spans="1:72" s="2" customFormat="1" ht="13.8" x14ac:dyDescent="0.3">
      <c r="A41" s="22"/>
      <c r="B41" s="23"/>
      <c r="C41" s="24"/>
      <c r="D41" s="22"/>
      <c r="E41" s="22"/>
      <c r="F41" s="22"/>
      <c r="G41" s="22"/>
      <c r="H41" s="6"/>
      <c r="I41" s="6"/>
      <c r="J41" s="6"/>
      <c r="K41" s="6"/>
      <c r="L41" s="41"/>
      <c r="M41" s="44"/>
      <c r="N41" s="44"/>
      <c r="O41" s="44"/>
      <c r="P41" s="44"/>
      <c r="Q41" s="44"/>
      <c r="R41" s="44"/>
      <c r="S41" s="44"/>
      <c r="T41" s="45"/>
      <c r="U41" s="5">
        <v>1</v>
      </c>
      <c r="V41" s="21">
        <f t="shared" ref="V41:V49" si="16">B28</f>
        <v>50</v>
      </c>
      <c r="W41" s="21">
        <f t="shared" ref="W41:W49" si="17">C28</f>
        <v>8</v>
      </c>
      <c r="X41" s="108">
        <f t="shared" ref="X41:X49" si="18">E28</f>
        <v>4</v>
      </c>
      <c r="Y41" s="108">
        <f t="shared" ref="Y41:Y49" si="19">V18</f>
        <v>400</v>
      </c>
      <c r="Z41" s="108">
        <f>IF(V41=0,0,Z40+W40)</f>
        <v>0</v>
      </c>
      <c r="AA41" s="108">
        <f>IF(V41=0,0,AA40+Y40)</f>
        <v>0</v>
      </c>
      <c r="AB41" s="108">
        <f>IF(V41=0,0,(Y37-AA41)/V41)</f>
        <v>14</v>
      </c>
      <c r="AC41" s="109">
        <f>IF(AND(AB41&gt;0,AB41&lt;=W41),Z41+AB41,0)</f>
        <v>0</v>
      </c>
      <c r="AD41" s="110">
        <f>IF(AC41=0,AC37-X41,"Neutral Axis")</f>
        <v>54</v>
      </c>
      <c r="AE41" s="110">
        <f>IF(AC41=0,ABS(AD41)*Y41,V41*AB41^2/2+V41*(W41-AB41)^2/2)</f>
        <v>21600</v>
      </c>
      <c r="AF41" s="107"/>
      <c r="AM41" s="5"/>
      <c r="AN41" s="5"/>
      <c r="AP41" s="4"/>
      <c r="BA41" s="5"/>
    </row>
    <row r="42" spans="1:72" s="2" customFormat="1" ht="13.8" x14ac:dyDescent="0.3">
      <c r="A42" s="22"/>
      <c r="B42" s="25"/>
      <c r="C42" s="26"/>
      <c r="D42" s="22"/>
      <c r="E42" s="22"/>
      <c r="F42" s="22"/>
      <c r="G42" s="22"/>
      <c r="H42" s="6"/>
      <c r="I42" s="6"/>
      <c r="J42" s="6"/>
      <c r="K42" s="6"/>
      <c r="L42" s="41"/>
      <c r="M42" s="44"/>
      <c r="N42" s="44"/>
      <c r="O42" s="44"/>
      <c r="P42" s="44"/>
      <c r="Q42" s="44"/>
      <c r="R42" s="44"/>
      <c r="S42" s="44"/>
      <c r="T42" s="45"/>
      <c r="U42" s="5">
        <v>2</v>
      </c>
      <c r="V42" s="21">
        <f t="shared" si="16"/>
        <v>6</v>
      </c>
      <c r="W42" s="21">
        <f t="shared" si="17"/>
        <v>100</v>
      </c>
      <c r="X42" s="108">
        <f t="shared" si="18"/>
        <v>58</v>
      </c>
      <c r="Y42" s="108">
        <f t="shared" si="19"/>
        <v>600</v>
      </c>
      <c r="Z42" s="108">
        <f t="shared" ref="Z42:Z49" si="20">IF(V42=0,0,Z41+W41)</f>
        <v>8</v>
      </c>
      <c r="AA42" s="108">
        <f t="shared" ref="AA42:AA49" si="21">IF(V42=0,0,AA41+Y41)</f>
        <v>400</v>
      </c>
      <c r="AB42" s="108">
        <f>IF(V42=0,0,(Y37-AA42)/V42)</f>
        <v>50</v>
      </c>
      <c r="AC42" s="109">
        <f t="shared" ref="AC42:AC49" si="22">IF(AND(AB42&gt;0,AB42&lt;=W42),Z42+AB42,0)</f>
        <v>58</v>
      </c>
      <c r="AD42" s="110" t="str">
        <f>IF(AC42=0,AC37-X42,"Neutral Axis")</f>
        <v>Neutral Axis</v>
      </c>
      <c r="AE42" s="110">
        <f t="shared" ref="AE42:AE49" si="23">IF(AC42=0,ABS(AD42)*Y42,V42*AB42^2/2+V42*(W42-AB42)^2/2)</f>
        <v>15000</v>
      </c>
      <c r="AF42" s="107"/>
      <c r="AP42" s="4"/>
    </row>
    <row r="43" spans="1:72" s="2" customFormat="1" ht="13.8" x14ac:dyDescent="0.3">
      <c r="A43" s="22"/>
      <c r="B43" s="27" t="s">
        <v>106</v>
      </c>
      <c r="C43" s="22"/>
      <c r="D43" s="22"/>
      <c r="E43" s="22"/>
      <c r="F43" s="22"/>
      <c r="G43" s="22"/>
      <c r="H43" s="6"/>
      <c r="I43" s="6"/>
      <c r="J43" s="6"/>
      <c r="K43" s="6"/>
      <c r="L43" s="41"/>
      <c r="M43" s="44"/>
      <c r="N43" s="44"/>
      <c r="O43" s="44"/>
      <c r="P43" s="44"/>
      <c r="Q43" s="44"/>
      <c r="R43" s="44"/>
      <c r="S43" s="44"/>
      <c r="T43" s="45"/>
      <c r="U43" s="5">
        <v>3</v>
      </c>
      <c r="V43" s="21">
        <f t="shared" si="16"/>
        <v>50</v>
      </c>
      <c r="W43" s="21">
        <f t="shared" si="17"/>
        <v>8</v>
      </c>
      <c r="X43" s="108">
        <f t="shared" si="18"/>
        <v>112</v>
      </c>
      <c r="Y43" s="108">
        <f t="shared" si="19"/>
        <v>400</v>
      </c>
      <c r="Z43" s="108">
        <f t="shared" si="20"/>
        <v>108</v>
      </c>
      <c r="AA43" s="108">
        <f t="shared" si="21"/>
        <v>1000</v>
      </c>
      <c r="AB43" s="108">
        <f>IF(V43=0,0,(Y37-AA43)/V43)</f>
        <v>-6</v>
      </c>
      <c r="AC43" s="109">
        <f t="shared" si="22"/>
        <v>0</v>
      </c>
      <c r="AD43" s="110">
        <f>IF(AC43=0,AC37-X43,"Neutral Axis")</f>
        <v>-54</v>
      </c>
      <c r="AE43" s="110">
        <f t="shared" si="23"/>
        <v>21600</v>
      </c>
      <c r="AF43" s="107"/>
      <c r="AP43" s="4"/>
    </row>
    <row r="44" spans="1:72" s="2" customFormat="1" ht="13.8" x14ac:dyDescent="0.3">
      <c r="A44" s="22"/>
      <c r="B44" s="37" t="s">
        <v>44</v>
      </c>
      <c r="C44" s="38">
        <f>V28</f>
        <v>1400</v>
      </c>
      <c r="D44" s="39" t="s">
        <v>35</v>
      </c>
      <c r="E44" s="22"/>
      <c r="F44" s="32" t="s">
        <v>36</v>
      </c>
      <c r="G44" s="32"/>
      <c r="H44" s="32"/>
      <c r="I44" s="6"/>
      <c r="J44" s="6"/>
      <c r="K44" s="6"/>
      <c r="L44" s="41"/>
      <c r="M44" s="44"/>
      <c r="N44" s="44"/>
      <c r="O44" s="44"/>
      <c r="P44" s="44"/>
      <c r="Q44" s="44"/>
      <c r="R44" s="44"/>
      <c r="S44" s="44"/>
      <c r="T44" s="45"/>
      <c r="U44" s="5">
        <v>4</v>
      </c>
      <c r="V44" s="21">
        <f t="shared" si="16"/>
        <v>0</v>
      </c>
      <c r="W44" s="21">
        <f t="shared" si="17"/>
        <v>0</v>
      </c>
      <c r="X44" s="108">
        <f t="shared" si="18"/>
        <v>0</v>
      </c>
      <c r="Y44" s="108">
        <f t="shared" si="19"/>
        <v>0</v>
      </c>
      <c r="Z44" s="108">
        <f t="shared" si="20"/>
        <v>0</v>
      </c>
      <c r="AA44" s="108">
        <f t="shared" si="21"/>
        <v>0</v>
      </c>
      <c r="AB44" s="108">
        <f>IF(V44=0,0,(Y37-AA44)/V44)</f>
        <v>0</v>
      </c>
      <c r="AC44" s="109">
        <f t="shared" si="22"/>
        <v>0</v>
      </c>
      <c r="AD44" s="110">
        <f>IF(AC44=0,AC37-X44,"Neutral Axis")</f>
        <v>58</v>
      </c>
      <c r="AE44" s="110">
        <f t="shared" si="23"/>
        <v>0</v>
      </c>
      <c r="AF44" s="107"/>
    </row>
    <row r="45" spans="1:72" s="2" customFormat="1" ht="15" x14ac:dyDescent="0.35">
      <c r="A45" s="32"/>
      <c r="B45" s="25" t="s">
        <v>45</v>
      </c>
      <c r="C45" s="38">
        <f>C47-C46</f>
        <v>58</v>
      </c>
      <c r="D45" s="32" t="s">
        <v>24</v>
      </c>
      <c r="E45" s="32"/>
      <c r="F45" s="37" t="s">
        <v>47</v>
      </c>
      <c r="G45" s="118">
        <f>AJ28+AK28</f>
        <v>2837066.6666666665</v>
      </c>
      <c r="H45" s="39" t="s">
        <v>37</v>
      </c>
      <c r="I45" s="35"/>
      <c r="J45" s="35"/>
      <c r="K45" s="35"/>
      <c r="L45" s="41"/>
      <c r="M45" s="44"/>
      <c r="N45" s="44"/>
      <c r="O45" s="44"/>
      <c r="P45" s="44"/>
      <c r="Q45" s="44"/>
      <c r="R45" s="44"/>
      <c r="S45" s="44"/>
      <c r="T45" s="45"/>
      <c r="U45" s="5">
        <v>5</v>
      </c>
      <c r="V45" s="21">
        <f t="shared" si="16"/>
        <v>0</v>
      </c>
      <c r="W45" s="21">
        <f t="shared" si="17"/>
        <v>0</v>
      </c>
      <c r="X45" s="108">
        <f t="shared" si="18"/>
        <v>0</v>
      </c>
      <c r="Y45" s="108">
        <f t="shared" si="19"/>
        <v>0</v>
      </c>
      <c r="Z45" s="108">
        <f t="shared" si="20"/>
        <v>0</v>
      </c>
      <c r="AA45" s="108">
        <f t="shared" si="21"/>
        <v>0</v>
      </c>
      <c r="AB45" s="108">
        <f>IF(V45=0,0,(Y37-AA45)/V45)</f>
        <v>0</v>
      </c>
      <c r="AC45" s="109">
        <f t="shared" si="22"/>
        <v>0</v>
      </c>
      <c r="AD45" s="110">
        <f>IF(AC45=0,AC37-X45,"Neutral Axis")</f>
        <v>58</v>
      </c>
      <c r="AE45" s="110">
        <f t="shared" si="23"/>
        <v>0</v>
      </c>
      <c r="AF45" s="107"/>
    </row>
    <row r="46" spans="1:72" s="2" customFormat="1" ht="15" x14ac:dyDescent="0.35">
      <c r="A46" s="32"/>
      <c r="B46" s="25" t="s">
        <v>46</v>
      </c>
      <c r="C46" s="38">
        <f>ABS(MIN(AM16:AM32,AP16:AP32,AS16:AS32)-Z28/V28)</f>
        <v>58</v>
      </c>
      <c r="D46" s="32" t="s">
        <v>24</v>
      </c>
      <c r="E46" s="32"/>
      <c r="F46" s="32" t="s">
        <v>101</v>
      </c>
      <c r="G46" s="32"/>
      <c r="H46" s="37"/>
      <c r="I46" s="35"/>
      <c r="J46" s="35"/>
      <c r="K46" s="35"/>
      <c r="L46" s="41"/>
      <c r="M46" s="44"/>
      <c r="N46" s="44"/>
      <c r="O46" s="44"/>
      <c r="P46" s="44"/>
      <c r="Q46" s="44"/>
      <c r="R46" s="44"/>
      <c r="S46" s="44"/>
      <c r="T46" s="45"/>
      <c r="U46" s="5">
        <v>6</v>
      </c>
      <c r="V46" s="21">
        <f t="shared" si="16"/>
        <v>0</v>
      </c>
      <c r="W46" s="21">
        <f t="shared" si="17"/>
        <v>0</v>
      </c>
      <c r="X46" s="108">
        <f t="shared" si="18"/>
        <v>0</v>
      </c>
      <c r="Y46" s="108">
        <f t="shared" si="19"/>
        <v>0</v>
      </c>
      <c r="Z46" s="108">
        <f t="shared" si="20"/>
        <v>0</v>
      </c>
      <c r="AA46" s="108">
        <f t="shared" si="21"/>
        <v>0</v>
      </c>
      <c r="AB46" s="108">
        <f>IF(V46=0,0,(Y37-AA46)/V46)</f>
        <v>0</v>
      </c>
      <c r="AC46" s="109">
        <f t="shared" si="22"/>
        <v>0</v>
      </c>
      <c r="AD46" s="110">
        <f>IF(AC46=0,AC37-X46,"Neutral Axis")</f>
        <v>58</v>
      </c>
      <c r="AE46" s="110">
        <f t="shared" si="23"/>
        <v>0</v>
      </c>
      <c r="AF46" s="107"/>
    </row>
    <row r="47" spans="1:72" s="2" customFormat="1" ht="15" x14ac:dyDescent="0.3">
      <c r="A47" s="32"/>
      <c r="B47" s="25" t="s">
        <v>23</v>
      </c>
      <c r="C47" s="42">
        <f>MAX(AM16:AM32,AP16:AP32,AS16:AS32)-MIN(AM16:AM32,AP16:AP32,AS16:AS32)</f>
        <v>116</v>
      </c>
      <c r="D47" s="22" t="s">
        <v>24</v>
      </c>
      <c r="E47" s="32"/>
      <c r="F47" s="37" t="s">
        <v>100</v>
      </c>
      <c r="G47" s="119">
        <f>G45/C45</f>
        <v>48914.942528735628</v>
      </c>
      <c r="H47" s="120" t="s">
        <v>103</v>
      </c>
      <c r="I47" s="35"/>
      <c r="J47" s="35"/>
      <c r="K47" s="35"/>
      <c r="L47" s="41"/>
      <c r="M47" s="44"/>
      <c r="N47" s="44"/>
      <c r="O47" s="44"/>
      <c r="P47" s="44"/>
      <c r="Q47" s="44"/>
      <c r="R47" s="44"/>
      <c r="S47" s="44"/>
      <c r="T47" s="45"/>
      <c r="U47" s="5">
        <v>7</v>
      </c>
      <c r="V47" s="21">
        <f t="shared" si="16"/>
        <v>0</v>
      </c>
      <c r="W47" s="21">
        <f t="shared" si="17"/>
        <v>0</v>
      </c>
      <c r="X47" s="108">
        <f t="shared" si="18"/>
        <v>0</v>
      </c>
      <c r="Y47" s="108">
        <f t="shared" si="19"/>
        <v>0</v>
      </c>
      <c r="Z47" s="108">
        <f t="shared" si="20"/>
        <v>0</v>
      </c>
      <c r="AA47" s="108">
        <f t="shared" si="21"/>
        <v>0</v>
      </c>
      <c r="AB47" s="108">
        <f>IF(V47=0,0,(Y37-AA47)/V47)</f>
        <v>0</v>
      </c>
      <c r="AC47" s="109">
        <f t="shared" si="22"/>
        <v>0</v>
      </c>
      <c r="AD47" s="110">
        <f>IF(AC47=0,AC37-X47,"Neutral Axis")</f>
        <v>58</v>
      </c>
      <c r="AE47" s="110">
        <f t="shared" si="23"/>
        <v>0</v>
      </c>
      <c r="AF47" s="107"/>
    </row>
    <row r="48" spans="1:72" s="2" customFormat="1" ht="13.8" x14ac:dyDescent="0.3">
      <c r="A48" s="32"/>
      <c r="B48" s="25" t="s">
        <v>25</v>
      </c>
      <c r="C48" s="42">
        <f>MAX(AL16:AL32,AO16:AO32,AR16:AR32)-MIN(AL16:AL32,AO16:AO32,AR16:AR32)</f>
        <v>50</v>
      </c>
      <c r="D48" s="22" t="s">
        <v>24</v>
      </c>
      <c r="E48" s="32"/>
      <c r="F48" s="47" t="s">
        <v>102</v>
      </c>
      <c r="G48" s="35"/>
      <c r="H48" s="35"/>
      <c r="I48" s="40"/>
      <c r="J48" s="35"/>
      <c r="K48" s="35"/>
      <c r="L48" s="41"/>
      <c r="M48" s="44"/>
      <c r="N48" s="44"/>
      <c r="O48" s="44"/>
      <c r="P48" s="44"/>
      <c r="Q48" s="44"/>
      <c r="R48" s="44"/>
      <c r="S48" s="44"/>
      <c r="T48" s="45"/>
      <c r="U48" s="5">
        <v>8</v>
      </c>
      <c r="V48" s="21">
        <f t="shared" si="16"/>
        <v>0</v>
      </c>
      <c r="W48" s="21">
        <f t="shared" si="17"/>
        <v>0</v>
      </c>
      <c r="X48" s="108">
        <f t="shared" si="18"/>
        <v>0</v>
      </c>
      <c r="Y48" s="108">
        <f t="shared" si="19"/>
        <v>0</v>
      </c>
      <c r="Z48" s="108">
        <f t="shared" si="20"/>
        <v>0</v>
      </c>
      <c r="AA48" s="108">
        <f t="shared" si="21"/>
        <v>0</v>
      </c>
      <c r="AB48" s="108">
        <f>IF(V48=0,0,(Y37-AA48)/V48)</f>
        <v>0</v>
      </c>
      <c r="AC48" s="109">
        <f t="shared" si="22"/>
        <v>0</v>
      </c>
      <c r="AD48" s="110">
        <f>IF(AC48=0,AC37-X48,"Neutral Axis")</f>
        <v>58</v>
      </c>
      <c r="AE48" s="110">
        <f t="shared" si="23"/>
        <v>0</v>
      </c>
      <c r="AF48" s="107"/>
    </row>
    <row r="49" spans="1:32" s="2" customFormat="1" ht="15" x14ac:dyDescent="0.3">
      <c r="A49" s="32"/>
      <c r="E49" s="32"/>
      <c r="F49" s="37" t="s">
        <v>99</v>
      </c>
      <c r="G49" s="35">
        <f>AE37</f>
        <v>58200</v>
      </c>
      <c r="H49" s="120" t="s">
        <v>103</v>
      </c>
      <c r="I49" s="35"/>
      <c r="J49" s="35"/>
      <c r="K49" s="35"/>
      <c r="L49" s="41"/>
      <c r="M49" s="44"/>
      <c r="N49" s="44"/>
      <c r="O49" s="44"/>
      <c r="P49" s="44"/>
      <c r="Q49" s="44"/>
      <c r="R49" s="44"/>
      <c r="S49" s="44"/>
      <c r="T49" s="45"/>
      <c r="U49" s="5">
        <v>9</v>
      </c>
      <c r="V49" s="21">
        <f t="shared" si="16"/>
        <v>0</v>
      </c>
      <c r="W49" s="21">
        <f t="shared" si="17"/>
        <v>0</v>
      </c>
      <c r="X49" s="108">
        <f t="shared" si="18"/>
        <v>0</v>
      </c>
      <c r="Y49" s="108">
        <f t="shared" si="19"/>
        <v>0</v>
      </c>
      <c r="Z49" s="108">
        <f t="shared" si="20"/>
        <v>0</v>
      </c>
      <c r="AA49" s="108">
        <f t="shared" si="21"/>
        <v>0</v>
      </c>
      <c r="AB49" s="108">
        <f>IF(V49=0,0,(Y37-AA49)/V49)</f>
        <v>0</v>
      </c>
      <c r="AC49" s="109">
        <f t="shared" si="22"/>
        <v>0</v>
      </c>
      <c r="AD49" s="110">
        <f>IF(AC49=0,AC37-X49,"Neutral Axis")</f>
        <v>58</v>
      </c>
      <c r="AE49" s="110">
        <f t="shared" si="23"/>
        <v>0</v>
      </c>
      <c r="AF49" s="107"/>
    </row>
    <row r="50" spans="1:32" s="2" customFormat="1" ht="13.8" x14ac:dyDescent="0.3">
      <c r="A50" s="32"/>
      <c r="E50" s="32"/>
      <c r="F50" s="32"/>
      <c r="G50" s="37"/>
      <c r="H50" s="43"/>
      <c r="I50" s="40"/>
      <c r="J50" s="35"/>
      <c r="K50" s="35"/>
      <c r="L50" s="41"/>
      <c r="M50" s="44"/>
      <c r="N50" s="44"/>
      <c r="O50" s="44"/>
      <c r="P50" s="44"/>
      <c r="Q50" s="44"/>
      <c r="R50" s="44"/>
      <c r="S50" s="44"/>
      <c r="T50" s="45"/>
      <c r="V50" s="111"/>
      <c r="W50" s="112"/>
      <c r="X50" s="112"/>
      <c r="Y50" s="112"/>
      <c r="Z50" s="113"/>
      <c r="AA50" s="113"/>
      <c r="AB50" s="114"/>
      <c r="AC50" s="113"/>
      <c r="AD50" s="112"/>
      <c r="AE50" s="112"/>
      <c r="AF50" s="36"/>
    </row>
    <row r="51" spans="1:32" s="2" customFormat="1" ht="13.8" x14ac:dyDescent="0.3">
      <c r="A51" s="32"/>
      <c r="B51" s="34" t="s">
        <v>105</v>
      </c>
      <c r="C51" s="36"/>
      <c r="D51" s="36"/>
      <c r="E51" s="32"/>
      <c r="F51" s="32"/>
      <c r="G51" s="32"/>
      <c r="H51" s="35"/>
      <c r="I51" s="35"/>
      <c r="J51" s="35"/>
      <c r="K51" s="35"/>
      <c r="L51" s="41"/>
      <c r="M51" s="44"/>
      <c r="N51" s="44"/>
      <c r="O51" s="44"/>
      <c r="P51" s="44"/>
      <c r="Q51" s="44"/>
      <c r="R51" s="44"/>
      <c r="S51" s="44"/>
      <c r="T51" s="45"/>
      <c r="W51" s="48"/>
      <c r="X51" s="48"/>
      <c r="Y51" s="48"/>
      <c r="Z51" s="48"/>
      <c r="AA51" s="48"/>
      <c r="AB51" s="48"/>
      <c r="AC51" s="48"/>
      <c r="AD51" s="36"/>
      <c r="AE51" s="36"/>
      <c r="AF51" s="36"/>
    </row>
    <row r="52" spans="1:32" s="2" customFormat="1" ht="13.8" x14ac:dyDescent="0.3">
      <c r="A52" s="32"/>
      <c r="B52" s="23" t="s">
        <v>104</v>
      </c>
      <c r="C52" s="2" t="str">
        <f>[1]!xln(C53)</f>
        <v>58200 / 48915</v>
      </c>
      <c r="D52" s="36"/>
      <c r="F52" s="36"/>
      <c r="G52" s="33"/>
      <c r="H52" s="46"/>
      <c r="I52" s="40"/>
      <c r="K52" s="35"/>
      <c r="L52" s="41"/>
      <c r="M52" s="44"/>
      <c r="N52" s="44"/>
      <c r="O52" s="44"/>
      <c r="P52" s="44"/>
      <c r="Q52" s="44"/>
      <c r="R52" s="44"/>
      <c r="S52" s="44"/>
      <c r="T52" s="45"/>
    </row>
    <row r="53" spans="1:32" s="2" customFormat="1" ht="13.8" x14ac:dyDescent="0.3">
      <c r="A53" s="32"/>
      <c r="B53" s="23" t="s">
        <v>34</v>
      </c>
      <c r="C53" s="122">
        <f>G49/G47</f>
        <v>1.1898204718488581</v>
      </c>
      <c r="D53" s="36"/>
      <c r="K53" s="35"/>
      <c r="L53" s="41"/>
      <c r="M53" s="44"/>
      <c r="N53" s="44"/>
      <c r="O53" s="44"/>
      <c r="P53" s="44"/>
      <c r="Q53" s="44"/>
      <c r="R53" s="44"/>
      <c r="S53" s="44"/>
      <c r="T53" s="45"/>
      <c r="Y53" s="115"/>
    </row>
    <row r="54" spans="1:32" s="2" customFormat="1" ht="13.8" x14ac:dyDescent="0.3">
      <c r="A54" s="22"/>
      <c r="B54" s="37"/>
      <c r="C54" s="36"/>
      <c r="D54" s="36"/>
      <c r="E54" s="32"/>
      <c r="F54" s="32"/>
      <c r="G54" s="36"/>
      <c r="J54" s="35"/>
      <c r="K54" s="22"/>
      <c r="L54" s="41"/>
      <c r="M54" s="44"/>
      <c r="N54" s="44"/>
      <c r="O54" s="44"/>
      <c r="P54" s="44"/>
      <c r="Q54" s="44"/>
      <c r="R54" s="44"/>
      <c r="S54" s="44"/>
      <c r="T54" s="45"/>
      <c r="U54" s="5"/>
      <c r="V54" s="5"/>
      <c r="W54" s="5"/>
      <c r="X54" s="5"/>
      <c r="Y54" s="5"/>
      <c r="Z54" s="5"/>
      <c r="AA54" s="5"/>
      <c r="AB54" s="5"/>
      <c r="AC54" s="5"/>
      <c r="AD54" s="5"/>
      <c r="AE54" s="5"/>
    </row>
    <row r="55" spans="1:32" s="2" customFormat="1" ht="13.8" x14ac:dyDescent="0.3">
      <c r="A55" s="22"/>
      <c r="B55" s="25"/>
      <c r="C55" s="36"/>
      <c r="D55" s="22"/>
      <c r="E55" s="22"/>
      <c r="F55" s="22"/>
      <c r="G55" s="22"/>
      <c r="H55" s="22"/>
      <c r="I55" s="22"/>
      <c r="J55" s="22"/>
      <c r="K55" s="22"/>
      <c r="L55" s="41"/>
      <c r="M55" s="44"/>
      <c r="N55" s="44"/>
      <c r="O55" s="44"/>
      <c r="P55" s="44"/>
      <c r="Q55" s="44"/>
      <c r="R55" s="44"/>
      <c r="S55" s="44"/>
      <c r="T55" s="45"/>
      <c r="U55" s="5"/>
      <c r="V55" s="5"/>
      <c r="W55" s="5"/>
      <c r="X55" s="5"/>
      <c r="Y55" s="5"/>
      <c r="Z55" s="5"/>
      <c r="AA55" s="5"/>
      <c r="AB55" s="5"/>
      <c r="AC55" s="5"/>
      <c r="AD55" s="5"/>
      <c r="AE55" s="5"/>
    </row>
    <row r="56" spans="1:32" s="2" customFormat="1" ht="13.8" x14ac:dyDescent="0.3">
      <c r="A56" s="22"/>
      <c r="B56" s="22"/>
      <c r="C56" s="36"/>
      <c r="D56" s="22"/>
      <c r="E56" s="22"/>
      <c r="F56" s="22"/>
      <c r="G56" s="22"/>
      <c r="H56" s="6"/>
      <c r="I56" s="6"/>
      <c r="J56" s="22"/>
      <c r="K56" s="22"/>
      <c r="L56" s="41"/>
      <c r="M56" s="44"/>
      <c r="N56" s="44"/>
      <c r="O56" s="44"/>
      <c r="P56" s="44"/>
      <c r="Q56" s="44"/>
      <c r="R56" s="44"/>
      <c r="S56" s="44"/>
      <c r="T56" s="45"/>
      <c r="U56" s="5"/>
      <c r="V56" s="21"/>
      <c r="W56" s="21"/>
      <c r="X56" s="21"/>
      <c r="Y56" s="21"/>
      <c r="Z56" s="108"/>
      <c r="AA56" s="108"/>
      <c r="AB56" s="108"/>
      <c r="AC56" s="109"/>
      <c r="AD56" s="110"/>
      <c r="AE56" s="110"/>
    </row>
    <row r="57" spans="1:32" s="2" customFormat="1" ht="13.8" x14ac:dyDescent="0.3">
      <c r="A57" s="22"/>
      <c r="B57" s="22"/>
      <c r="C57" s="22"/>
      <c r="D57" s="22"/>
      <c r="E57" s="22"/>
      <c r="F57" s="22"/>
      <c r="G57" s="22"/>
      <c r="H57" s="6"/>
      <c r="I57" s="22"/>
      <c r="J57" s="22"/>
      <c r="K57" s="22"/>
      <c r="L57" s="41"/>
      <c r="M57" s="44"/>
      <c r="N57" s="44"/>
      <c r="O57" s="44"/>
      <c r="P57" s="44"/>
      <c r="Q57" s="44"/>
      <c r="R57" s="44"/>
      <c r="S57" s="44"/>
      <c r="T57" s="45"/>
      <c r="U57" s="5"/>
      <c r="V57" s="21"/>
      <c r="W57" s="21"/>
      <c r="X57" s="21"/>
      <c r="Y57" s="21"/>
      <c r="Z57" s="108"/>
      <c r="AA57" s="108"/>
      <c r="AB57" s="108"/>
      <c r="AC57" s="109"/>
      <c r="AD57" s="110"/>
      <c r="AE57" s="110"/>
    </row>
    <row r="58" spans="1:32" s="2" customFormat="1" ht="13.8" x14ac:dyDescent="0.3">
      <c r="A58" s="22"/>
      <c r="B58" s="22"/>
      <c r="C58" s="22"/>
      <c r="D58" s="22"/>
      <c r="E58" s="22"/>
      <c r="F58" s="22"/>
      <c r="G58" s="22"/>
      <c r="H58" s="6"/>
      <c r="I58" s="22"/>
      <c r="J58" s="22"/>
      <c r="K58" s="22"/>
      <c r="L58" s="41"/>
      <c r="M58" s="44"/>
      <c r="N58" s="44"/>
      <c r="O58" s="44"/>
      <c r="P58" s="44"/>
      <c r="Q58" s="44"/>
      <c r="R58" s="44"/>
      <c r="S58" s="44"/>
      <c r="T58" s="45"/>
      <c r="U58" s="5"/>
      <c r="V58" s="21"/>
      <c r="W58" s="21"/>
      <c r="X58" s="21"/>
      <c r="Y58" s="21"/>
      <c r="Z58" s="108"/>
      <c r="AA58" s="108"/>
      <c r="AB58" s="108"/>
      <c r="AC58" s="109"/>
      <c r="AD58" s="110"/>
      <c r="AE58" s="110"/>
    </row>
    <row r="59" spans="1:32" s="2" customFormat="1" ht="13.8" x14ac:dyDescent="0.3">
      <c r="A59" s="22"/>
      <c r="B59" s="22"/>
      <c r="C59" s="22"/>
      <c r="D59" s="22"/>
      <c r="E59" s="22"/>
      <c r="F59" s="22"/>
      <c r="G59" s="22"/>
      <c r="H59" s="6"/>
      <c r="I59" s="22"/>
      <c r="J59" s="22"/>
      <c r="K59" s="22"/>
      <c r="L59" s="41"/>
      <c r="M59" s="44"/>
      <c r="N59" s="44"/>
      <c r="O59" s="44"/>
      <c r="P59" s="44"/>
      <c r="Q59" s="44"/>
      <c r="R59" s="44"/>
      <c r="S59" s="44"/>
      <c r="T59" s="45"/>
      <c r="U59" s="5"/>
      <c r="V59" s="21"/>
      <c r="W59" s="21"/>
      <c r="X59" s="21"/>
      <c r="Y59" s="21"/>
      <c r="Z59" s="108"/>
      <c r="AA59" s="108"/>
      <c r="AB59" s="108"/>
      <c r="AC59" s="109"/>
      <c r="AD59" s="110"/>
      <c r="AE59" s="110"/>
    </row>
    <row r="60" spans="1:32" s="2" customFormat="1" ht="13.8" x14ac:dyDescent="0.3">
      <c r="A60" s="32"/>
      <c r="B60" s="87"/>
      <c r="C60" s="88"/>
      <c r="D60" s="32"/>
      <c r="E60" s="32"/>
      <c r="F60" s="32"/>
      <c r="G60" s="88"/>
      <c r="H60" s="32"/>
      <c r="I60" s="32"/>
      <c r="J60" s="32"/>
      <c r="K60" s="32"/>
      <c r="L60" s="41"/>
      <c r="M60" s="44"/>
      <c r="N60" s="44"/>
      <c r="O60" s="44"/>
      <c r="P60" s="44"/>
      <c r="Q60" s="44"/>
      <c r="R60" s="44"/>
      <c r="S60" s="44"/>
      <c r="T60" s="45"/>
      <c r="U60" s="5"/>
      <c r="V60" s="21"/>
      <c r="W60" s="21"/>
      <c r="X60" s="21"/>
      <c r="Y60" s="21"/>
      <c r="Z60" s="108"/>
      <c r="AA60" s="108"/>
      <c r="AB60" s="108"/>
      <c r="AC60" s="109"/>
      <c r="AD60" s="110"/>
      <c r="AE60" s="110"/>
    </row>
    <row r="61" spans="1:32" s="2" customFormat="1" ht="13.8" x14ac:dyDescent="0.3">
      <c r="A61" s="32"/>
      <c r="B61" s="89"/>
      <c r="C61" s="88"/>
      <c r="D61" s="33"/>
      <c r="E61" s="33"/>
      <c r="F61" s="90" t="s">
        <v>83</v>
      </c>
      <c r="G61" s="88"/>
      <c r="H61" s="33"/>
      <c r="I61" s="33"/>
      <c r="J61" s="33"/>
      <c r="K61" s="32"/>
      <c r="L61" s="41"/>
      <c r="M61" s="44"/>
      <c r="N61" s="44"/>
      <c r="O61" s="44"/>
      <c r="P61" s="44"/>
      <c r="Q61" s="44"/>
      <c r="R61" s="44"/>
      <c r="S61" s="44"/>
      <c r="T61" s="45"/>
      <c r="U61" s="5"/>
      <c r="V61" s="21"/>
      <c r="W61" s="21"/>
      <c r="X61" s="21"/>
      <c r="Y61" s="21"/>
      <c r="Z61" s="108"/>
      <c r="AA61" s="108"/>
      <c r="AB61" s="108"/>
      <c r="AC61" s="109"/>
      <c r="AD61" s="110"/>
      <c r="AE61" s="110"/>
    </row>
    <row r="62" spans="1:32" s="2" customFormat="1" ht="13.8" x14ac:dyDescent="0.3">
      <c r="A62" s="32"/>
      <c r="B62" s="33"/>
      <c r="C62" s="33"/>
      <c r="D62" s="33"/>
      <c r="E62" s="33"/>
      <c r="F62" s="100" t="s">
        <v>84</v>
      </c>
      <c r="G62" s="33"/>
      <c r="H62" s="33"/>
      <c r="I62" s="33"/>
      <c r="J62" s="33"/>
      <c r="K62" s="32"/>
      <c r="L62" s="41"/>
      <c r="M62" s="44"/>
      <c r="N62" s="44"/>
      <c r="O62" s="44"/>
      <c r="P62" s="44"/>
      <c r="Q62" s="44"/>
      <c r="R62" s="44"/>
      <c r="S62" s="44"/>
      <c r="T62" s="45"/>
      <c r="U62" s="5"/>
      <c r="V62" s="21"/>
      <c r="W62" s="21"/>
      <c r="X62" s="21"/>
      <c r="Y62" s="21"/>
      <c r="Z62" s="108"/>
      <c r="AA62" s="108"/>
      <c r="AB62" s="108"/>
      <c r="AC62" s="109"/>
      <c r="AD62" s="110"/>
      <c r="AE62" s="110"/>
    </row>
    <row r="63" spans="1:32" x14ac:dyDescent="0.3">
      <c r="U63" s="5"/>
      <c r="V63" s="21"/>
      <c r="W63" s="21"/>
      <c r="X63" s="21"/>
      <c r="Y63" s="21"/>
      <c r="Z63" s="108"/>
      <c r="AA63" s="108"/>
      <c r="AB63" s="108"/>
      <c r="AC63" s="109"/>
      <c r="AD63" s="110"/>
      <c r="AE63" s="110"/>
    </row>
  </sheetData>
  <mergeCells count="2">
    <mergeCell ref="B15:J16"/>
    <mergeCell ref="B13:K13"/>
  </mergeCells>
  <hyperlinks>
    <hyperlink ref="F62" r:id="rId1"/>
    <hyperlink ref="B13:K13" r:id="rId2"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6" orientation="portrait" horizontalDpi="300" r:id="rId3"/>
  <headerFooter alignWithMargins="0"/>
  <rowBreaks count="1" manualBreakCount="1">
    <brk id="7" max="1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Cross Section</vt:lpstr>
      <vt:lpstr>'Cross Section'!Print_Area</vt:lpstr>
      <vt:lpstr>'READ 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2012-03-20T12:29:37Z</cp:lastPrinted>
  <dcterms:created xsi:type="dcterms:W3CDTF">2010-01-26T17:29:04Z</dcterms:created>
  <dcterms:modified xsi:type="dcterms:W3CDTF">2016-08-31T11:03:45Z</dcterms:modified>
  <cp:category>Engineering Spreadsheets</cp:category>
</cp:coreProperties>
</file>